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6" yWindow="588" windowWidth="29724" windowHeight="13164"/>
  </bookViews>
  <sheets>
    <sheet name="Rekapitulace stavby" sheetId="1" r:id="rId1"/>
    <sheet name="SO01 - Stavební úpravy bu..." sheetId="2" r:id="rId2"/>
    <sheet name="SO02 - Venkovní úpravy" sheetId="3" r:id="rId3"/>
    <sheet name="SO20 - Vedlejší náklady" sheetId="4" r:id="rId4"/>
  </sheets>
  <definedNames>
    <definedName name="_xlnm._FilterDatabase" localSheetId="1" hidden="1">'SO01 - Stavební úpravy bu...'!$C$99:$K$387</definedName>
    <definedName name="_xlnm._FilterDatabase" localSheetId="2" hidden="1">'SO02 - Venkovní úpravy'!$C$86:$K$139</definedName>
    <definedName name="_xlnm._FilterDatabase" localSheetId="3" hidden="1">'SO20 - Vedlejší náklady'!$C$80:$K$85</definedName>
    <definedName name="_xlnm.Print_Titles" localSheetId="0">'Rekapitulace stavby'!$52:$52</definedName>
    <definedName name="_xlnm.Print_Titles" localSheetId="1">'SO01 - Stavební úpravy bu...'!$99:$99</definedName>
    <definedName name="_xlnm.Print_Titles" localSheetId="2">'SO02 - Venkovní úpravy'!$86:$86</definedName>
    <definedName name="_xlnm.Print_Titles" localSheetId="3">'SO20 - Vedlejší náklady'!$80:$80</definedName>
    <definedName name="_xlnm.Print_Area" localSheetId="0">'Rekapitulace stavby'!$D$4:$AO$36,'Rekapitulace stavby'!$C$42:$AQ$58</definedName>
    <definedName name="_xlnm.Print_Area" localSheetId="1">'SO01 - Stavební úpravy bu...'!$C$4:$J$39,'SO01 - Stavební úpravy bu...'!$C$87:$J$387</definedName>
    <definedName name="_xlnm.Print_Area" localSheetId="2">'SO02 - Venkovní úpravy'!$C$4:$J$39,'SO02 - Venkovní úpravy'!$C$74:$J$139</definedName>
    <definedName name="_xlnm.Print_Area" localSheetId="3">'SO20 - Vedlejší náklady'!$C$4:$J$39,'SO20 - Vedlejší náklady'!$C$68:$J$85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84" i="4"/>
  <c r="F37" i="4" s="1"/>
  <c r="BD57" i="1" s="1"/>
  <c r="BH84" i="4"/>
  <c r="F36" i="4" s="1"/>
  <c r="BC57" i="1" s="1"/>
  <c r="BG84" i="4"/>
  <c r="BF84" i="4"/>
  <c r="T84" i="4"/>
  <c r="T83" i="4"/>
  <c r="T82" i="4" s="1"/>
  <c r="T81" i="4" s="1"/>
  <c r="R84" i="4"/>
  <c r="R83" i="4"/>
  <c r="R82" i="4"/>
  <c r="R81" i="4" s="1"/>
  <c r="P84" i="4"/>
  <c r="P83" i="4" s="1"/>
  <c r="P82" i="4" s="1"/>
  <c r="P81" i="4" s="1"/>
  <c r="AU57" i="1" s="1"/>
  <c r="J78" i="4"/>
  <c r="J77" i="4"/>
  <c r="F77" i="4"/>
  <c r="F75" i="4"/>
  <c r="E73" i="4"/>
  <c r="J55" i="4"/>
  <c r="J54" i="4"/>
  <c r="F54" i="4"/>
  <c r="F52" i="4"/>
  <c r="E50" i="4"/>
  <c r="J18" i="4"/>
  <c r="E18" i="4"/>
  <c r="F78" i="4" s="1"/>
  <c r="J17" i="4"/>
  <c r="J12" i="4"/>
  <c r="J75" i="4"/>
  <c r="E7" i="4"/>
  <c r="E71" i="4" s="1"/>
  <c r="J37" i="3"/>
  <c r="J36" i="3"/>
  <c r="AY56" i="1"/>
  <c r="J35" i="3"/>
  <c r="AX56" i="1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T127" i="3"/>
  <c r="R128" i="3"/>
  <c r="R127" i="3" s="1"/>
  <c r="P128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R113" i="3" s="1"/>
  <c r="P114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J34" i="3" s="1"/>
  <c r="AW56" i="1" s="1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J84" i="3"/>
  <c r="J83" i="3"/>
  <c r="F83" i="3"/>
  <c r="F81" i="3"/>
  <c r="E79" i="3"/>
  <c r="J55" i="3"/>
  <c r="J54" i="3"/>
  <c r="F54" i="3"/>
  <c r="F52" i="3"/>
  <c r="E50" i="3"/>
  <c r="J18" i="3"/>
  <c r="E18" i="3"/>
  <c r="F84" i="3" s="1"/>
  <c r="J17" i="3"/>
  <c r="J12" i="3"/>
  <c r="J81" i="3" s="1"/>
  <c r="E7" i="3"/>
  <c r="E77" i="3" s="1"/>
  <c r="J37" i="2"/>
  <c r="J36" i="2"/>
  <c r="AY55" i="1"/>
  <c r="J35" i="2"/>
  <c r="AX55" i="1"/>
  <c r="BI386" i="2"/>
  <c r="BH386" i="2"/>
  <c r="BG386" i="2"/>
  <c r="BF386" i="2"/>
  <c r="T386" i="2"/>
  <c r="T385" i="2" s="1"/>
  <c r="R386" i="2"/>
  <c r="R385" i="2"/>
  <c r="P386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T181" i="2"/>
  <c r="R182" i="2"/>
  <c r="R181" i="2"/>
  <c r="P182" i="2"/>
  <c r="P181" i="2" s="1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J97" i="2"/>
  <c r="J96" i="2"/>
  <c r="F96" i="2"/>
  <c r="F94" i="2"/>
  <c r="E92" i="2"/>
  <c r="J55" i="2"/>
  <c r="J54" i="2"/>
  <c r="F54" i="2"/>
  <c r="F52" i="2"/>
  <c r="E50" i="2"/>
  <c r="J18" i="2"/>
  <c r="E18" i="2"/>
  <c r="F55" i="2" s="1"/>
  <c r="J17" i="2"/>
  <c r="J12" i="2"/>
  <c r="J94" i="2" s="1"/>
  <c r="E7" i="2"/>
  <c r="E90" i="2" s="1"/>
  <c r="L50" i="1"/>
  <c r="AM50" i="1"/>
  <c r="AM49" i="1"/>
  <c r="L49" i="1"/>
  <c r="AM47" i="1"/>
  <c r="L47" i="1"/>
  <c r="L45" i="1"/>
  <c r="L44" i="1"/>
  <c r="BK84" i="4"/>
  <c r="J84" i="4"/>
  <c r="BK138" i="3"/>
  <c r="J138" i="3"/>
  <c r="BK136" i="3"/>
  <c r="J136" i="3"/>
  <c r="BK134" i="3"/>
  <c r="BK132" i="3"/>
  <c r="BK128" i="3"/>
  <c r="J125" i="3"/>
  <c r="BK123" i="3"/>
  <c r="J121" i="3"/>
  <c r="BK118" i="3"/>
  <c r="BK116" i="3"/>
  <c r="BK114" i="3"/>
  <c r="BK111" i="3"/>
  <c r="BK107" i="3"/>
  <c r="BK105" i="3"/>
  <c r="J103" i="3"/>
  <c r="J101" i="3"/>
  <c r="J99" i="3"/>
  <c r="J96" i="3"/>
  <c r="J94" i="3"/>
  <c r="J92" i="3"/>
  <c r="J90" i="3"/>
  <c r="BK377" i="2"/>
  <c r="J373" i="2"/>
  <c r="J371" i="2"/>
  <c r="BK366" i="2"/>
  <c r="J356" i="2"/>
  <c r="J332" i="2"/>
  <c r="BK328" i="2"/>
  <c r="J324" i="2"/>
  <c r="J320" i="2"/>
  <c r="BK316" i="2"/>
  <c r="BK312" i="2"/>
  <c r="BK307" i="2"/>
  <c r="BK305" i="2"/>
  <c r="BK303" i="2"/>
  <c r="J294" i="2"/>
  <c r="BK288" i="2"/>
  <c r="BK282" i="2"/>
  <c r="BK275" i="2"/>
  <c r="J271" i="2"/>
  <c r="J269" i="2"/>
  <c r="BK267" i="2"/>
  <c r="BK265" i="2"/>
  <c r="BK259" i="2"/>
  <c r="J253" i="2"/>
  <c r="BK251" i="2"/>
  <c r="J249" i="2"/>
  <c r="BK247" i="2"/>
  <c r="BK243" i="2"/>
  <c r="J241" i="2"/>
  <c r="J239" i="2"/>
  <c r="J231" i="2"/>
  <c r="BK228" i="2"/>
  <c r="BK221" i="2"/>
  <c r="J211" i="2"/>
  <c r="J201" i="2"/>
  <c r="BK194" i="2"/>
  <c r="BK192" i="2"/>
  <c r="J190" i="2"/>
  <c r="BK188" i="2"/>
  <c r="BK186" i="2"/>
  <c r="BK175" i="2"/>
  <c r="BK131" i="2"/>
  <c r="J121" i="2"/>
  <c r="BK386" i="2"/>
  <c r="BK383" i="2"/>
  <c r="BK371" i="2"/>
  <c r="BK358" i="2"/>
  <c r="J160" i="2"/>
  <c r="BK154" i="2"/>
  <c r="J152" i="2"/>
  <c r="J123" i="2"/>
  <c r="BK90" i="3"/>
  <c r="J375" i="2"/>
  <c r="J366" i="2"/>
  <c r="J360" i="2"/>
  <c r="BK356" i="2"/>
  <c r="BK351" i="2"/>
  <c r="J307" i="2"/>
  <c r="BK294" i="2"/>
  <c r="BK290" i="2"/>
  <c r="J265" i="2"/>
  <c r="J257" i="2"/>
  <c r="J215" i="2"/>
  <c r="BK146" i="2"/>
  <c r="BK129" i="2"/>
  <c r="BK115" i="2"/>
  <c r="J112" i="2"/>
  <c r="BK381" i="2"/>
  <c r="BK362" i="2"/>
  <c r="J312" i="2"/>
  <c r="BK309" i="2"/>
  <c r="J296" i="2"/>
  <c r="BK213" i="2"/>
  <c r="BK190" i="2"/>
  <c r="J135" i="2"/>
  <c r="J131" i="2"/>
  <c r="J134" i="3"/>
  <c r="J132" i="3"/>
  <c r="J128" i="3"/>
  <c r="BK125" i="3"/>
  <c r="J123" i="3"/>
  <c r="BK121" i="3"/>
  <c r="J118" i="3"/>
  <c r="J116" i="3"/>
  <c r="J114" i="3"/>
  <c r="J111" i="3"/>
  <c r="J109" i="3"/>
  <c r="J107" i="3"/>
  <c r="J105" i="3"/>
  <c r="BK103" i="3"/>
  <c r="BK101" i="3"/>
  <c r="BK99" i="3"/>
  <c r="BK96" i="3"/>
  <c r="BK94" i="3"/>
  <c r="BK92" i="3"/>
  <c r="BK379" i="2"/>
  <c r="J379" i="2"/>
  <c r="BK375" i="2"/>
  <c r="BK368" i="2"/>
  <c r="J358" i="2"/>
  <c r="BK353" i="2"/>
  <c r="J351" i="2"/>
  <c r="BK347" i="2"/>
  <c r="J344" i="2"/>
  <c r="BK340" i="2"/>
  <c r="BK338" i="2"/>
  <c r="BK336" i="2"/>
  <c r="J328" i="2"/>
  <c r="J326" i="2"/>
  <c r="BK324" i="2"/>
  <c r="J322" i="2"/>
  <c r="J314" i="2"/>
  <c r="J298" i="2"/>
  <c r="J290" i="2"/>
  <c r="J288" i="2"/>
  <c r="J286" i="2"/>
  <c r="J282" i="2"/>
  <c r="BK255" i="2"/>
  <c r="J245" i="2"/>
  <c r="BK224" i="2"/>
  <c r="J219" i="2"/>
  <c r="BK215" i="2"/>
  <c r="J204" i="2"/>
  <c r="BK199" i="2"/>
  <c r="J194" i="2"/>
  <c r="J188" i="2"/>
  <c r="J182" i="2"/>
  <c r="J177" i="2"/>
  <c r="BK171" i="2"/>
  <c r="J162" i="2"/>
  <c r="J158" i="2"/>
  <c r="BK152" i="2"/>
  <c r="J148" i="2"/>
  <c r="BK144" i="2"/>
  <c r="J142" i="2"/>
  <c r="J138" i="2"/>
  <c r="BK121" i="2"/>
  <c r="BK112" i="2"/>
  <c r="J349" i="2"/>
  <c r="J340" i="2"/>
  <c r="J261" i="2"/>
  <c r="BK257" i="2"/>
  <c r="BK253" i="2"/>
  <c r="AS54" i="1"/>
  <c r="BK332" i="2"/>
  <c r="BK330" i="2"/>
  <c r="BK318" i="2"/>
  <c r="J267" i="2"/>
  <c r="J235" i="2"/>
  <c r="BK231" i="2"/>
  <c r="J213" i="2"/>
  <c r="BK204" i="2"/>
  <c r="BK197" i="2"/>
  <c r="J179" i="2"/>
  <c r="J127" i="2"/>
  <c r="J386" i="2"/>
  <c r="J383" i="2"/>
  <c r="J381" i="2"/>
  <c r="J377" i="2"/>
  <c r="BK373" i="2"/>
  <c r="J353" i="2"/>
  <c r="BK320" i="2"/>
  <c r="J318" i="2"/>
  <c r="J305" i="2"/>
  <c r="J303" i="2"/>
  <c r="J301" i="2"/>
  <c r="J284" i="2"/>
  <c r="J273" i="2"/>
  <c r="BK269" i="2"/>
  <c r="BK239" i="2"/>
  <c r="J209" i="2"/>
  <c r="BK206" i="2"/>
  <c r="BK179" i="2"/>
  <c r="BK164" i="2"/>
  <c r="BK160" i="2"/>
  <c r="BK138" i="2"/>
  <c r="BK125" i="2"/>
  <c r="BK117" i="2"/>
  <c r="J103" i="2"/>
  <c r="J368" i="2"/>
  <c r="J364" i="2"/>
  <c r="BK342" i="2"/>
  <c r="J334" i="2"/>
  <c r="J330" i="2"/>
  <c r="BK277" i="2"/>
  <c r="J251" i="2"/>
  <c r="BK237" i="2"/>
  <c r="J206" i="2"/>
  <c r="BK142" i="2"/>
  <c r="J140" i="2"/>
  <c r="BK133" i="2"/>
  <c r="J107" i="2"/>
  <c r="J362" i="2"/>
  <c r="BK349" i="2"/>
  <c r="J342" i="2"/>
  <c r="J277" i="2"/>
  <c r="J255" i="2"/>
  <c r="J247" i="2"/>
  <c r="BK241" i="2"/>
  <c r="J169" i="2"/>
  <c r="J166" i="2"/>
  <c r="BK162" i="2"/>
  <c r="J156" i="2"/>
  <c r="BK150" i="2"/>
  <c r="BK148" i="2"/>
  <c r="J129" i="2"/>
  <c r="J117" i="2"/>
  <c r="BK110" i="2"/>
  <c r="BK364" i="2"/>
  <c r="J347" i="2"/>
  <c r="BK314" i="2"/>
  <c r="BK292" i="2"/>
  <c r="BK249" i="2"/>
  <c r="BK235" i="2"/>
  <c r="J228" i="2"/>
  <c r="BK217" i="2"/>
  <c r="J199" i="2"/>
  <c r="BK182" i="2"/>
  <c r="BK173" i="2"/>
  <c r="BK169" i="2"/>
  <c r="BK166" i="2"/>
  <c r="BK135" i="2"/>
  <c r="BK123" i="2"/>
  <c r="J110" i="2"/>
  <c r="BK107" i="2"/>
  <c r="BK344" i="2"/>
  <c r="J316" i="2"/>
  <c r="BK296" i="2"/>
  <c r="J292" i="2"/>
  <c r="BK245" i="2"/>
  <c r="J243" i="2"/>
  <c r="J237" i="2"/>
  <c r="BK226" i="2"/>
  <c r="J224" i="2"/>
  <c r="BK156" i="2"/>
  <c r="J115" i="2"/>
  <c r="BK103" i="2"/>
  <c r="BK109" i="3"/>
  <c r="J338" i="2"/>
  <c r="J336" i="2"/>
  <c r="BK334" i="2"/>
  <c r="BK326" i="2"/>
  <c r="BK286" i="2"/>
  <c r="BK284" i="2"/>
  <c r="J280" i="2"/>
  <c r="BK263" i="2"/>
  <c r="BK219" i="2"/>
  <c r="BK177" i="2"/>
  <c r="J175" i="2"/>
  <c r="J173" i="2"/>
  <c r="J171" i="2"/>
  <c r="BK105" i="2"/>
  <c r="BK360" i="2"/>
  <c r="J309" i="2"/>
  <c r="J275" i="2"/>
  <c r="J233" i="2"/>
  <c r="J217" i="2"/>
  <c r="BK201" i="2"/>
  <c r="J164" i="2"/>
  <c r="J119" i="2"/>
  <c r="BK322" i="2"/>
  <c r="BK301" i="2"/>
  <c r="BK298" i="2"/>
  <c r="BK273" i="2"/>
  <c r="BK271" i="2"/>
  <c r="J263" i="2"/>
  <c r="J259" i="2"/>
  <c r="J221" i="2"/>
  <c r="BK209" i="2"/>
  <c r="J197" i="2"/>
  <c r="J192" i="2"/>
  <c r="BK158" i="2"/>
  <c r="J146" i="2"/>
  <c r="BK140" i="2"/>
  <c r="J133" i="2"/>
  <c r="J105" i="2"/>
  <c r="BK280" i="2"/>
  <c r="BK261" i="2"/>
  <c r="BK233" i="2"/>
  <c r="J226" i="2"/>
  <c r="BK211" i="2"/>
  <c r="J186" i="2"/>
  <c r="J154" i="2"/>
  <c r="J150" i="2"/>
  <c r="J144" i="2"/>
  <c r="BK127" i="2"/>
  <c r="J125" i="2"/>
  <c r="BK119" i="2"/>
  <c r="F35" i="4"/>
  <c r="BB57" i="1"/>
  <c r="J34" i="4"/>
  <c r="AW57" i="1" s="1"/>
  <c r="P168" i="2" l="1"/>
  <c r="T279" i="2"/>
  <c r="T114" i="2"/>
  <c r="P114" i="2"/>
  <c r="R137" i="2"/>
  <c r="T185" i="2"/>
  <c r="BK203" i="2"/>
  <c r="J203" i="2"/>
  <c r="J70" i="2"/>
  <c r="T230" i="2"/>
  <c r="R102" i="2"/>
  <c r="T102" i="2"/>
  <c r="BK114" i="2"/>
  <c r="J114" i="2"/>
  <c r="J63" i="2" s="1"/>
  <c r="P137" i="2"/>
  <c r="R168" i="2"/>
  <c r="BK185" i="2"/>
  <c r="J185" i="2"/>
  <c r="J68" i="2"/>
  <c r="R185" i="2"/>
  <c r="P196" i="2"/>
  <c r="T196" i="2"/>
  <c r="R203" i="2"/>
  <c r="T208" i="2"/>
  <c r="P230" i="2"/>
  <c r="BK279" i="2"/>
  <c r="J279" i="2"/>
  <c r="J74" i="2"/>
  <c r="P279" i="2"/>
  <c r="BK300" i="2"/>
  <c r="J300" i="2"/>
  <c r="J75" i="2" s="1"/>
  <c r="T300" i="2"/>
  <c r="R311" i="2"/>
  <c r="P346" i="2"/>
  <c r="T346" i="2"/>
  <c r="P355" i="2"/>
  <c r="BK370" i="2"/>
  <c r="J370" i="2"/>
  <c r="J79" i="2"/>
  <c r="R370" i="2"/>
  <c r="BK137" i="2"/>
  <c r="J137" i="2" s="1"/>
  <c r="J64" i="2" s="1"/>
  <c r="BK208" i="2"/>
  <c r="J208" i="2" s="1"/>
  <c r="J71" i="2" s="1"/>
  <c r="R223" i="2"/>
  <c r="BK102" i="2"/>
  <c r="J102" i="2"/>
  <c r="J61" i="2"/>
  <c r="T137" i="2"/>
  <c r="BK230" i="2"/>
  <c r="J230" i="2" s="1"/>
  <c r="J73" i="2" s="1"/>
  <c r="P311" i="2"/>
  <c r="R355" i="2"/>
  <c r="R98" i="3"/>
  <c r="T109" i="2"/>
  <c r="T168" i="2"/>
  <c r="P208" i="2"/>
  <c r="T223" i="2"/>
  <c r="BK311" i="2"/>
  <c r="J311" i="2" s="1"/>
  <c r="J76" i="2" s="1"/>
  <c r="BK346" i="2"/>
  <c r="J346" i="2"/>
  <c r="J77" i="2"/>
  <c r="P370" i="2"/>
  <c r="P102" i="2"/>
  <c r="BK109" i="2"/>
  <c r="J109" i="2"/>
  <c r="J62" i="2"/>
  <c r="P109" i="2"/>
  <c r="P101" i="2" s="1"/>
  <c r="R109" i="2"/>
  <c r="R114" i="2"/>
  <c r="BK168" i="2"/>
  <c r="J168" i="2"/>
  <c r="J65" i="2" s="1"/>
  <c r="P185" i="2"/>
  <c r="BK196" i="2"/>
  <c r="J196" i="2"/>
  <c r="J69" i="2"/>
  <c r="R196" i="2"/>
  <c r="P203" i="2"/>
  <c r="T203" i="2"/>
  <c r="R208" i="2"/>
  <c r="BK223" i="2"/>
  <c r="J223" i="2"/>
  <c r="J72" i="2" s="1"/>
  <c r="P223" i="2"/>
  <c r="R230" i="2"/>
  <c r="R279" i="2"/>
  <c r="P300" i="2"/>
  <c r="R300" i="2"/>
  <c r="T311" i="2"/>
  <c r="R346" i="2"/>
  <c r="BK355" i="2"/>
  <c r="J355" i="2"/>
  <c r="J78" i="2"/>
  <c r="T355" i="2"/>
  <c r="T370" i="2"/>
  <c r="BK89" i="3"/>
  <c r="J89" i="3"/>
  <c r="J61" i="3"/>
  <c r="P89" i="3"/>
  <c r="R89" i="3"/>
  <c r="T89" i="3"/>
  <c r="BK98" i="3"/>
  <c r="J98" i="3"/>
  <c r="J62" i="3" s="1"/>
  <c r="P98" i="3"/>
  <c r="T98" i="3"/>
  <c r="BK113" i="3"/>
  <c r="J113" i="3"/>
  <c r="J63" i="3"/>
  <c r="P113" i="3"/>
  <c r="T113" i="3"/>
  <c r="BK120" i="3"/>
  <c r="J120" i="3"/>
  <c r="J64" i="3"/>
  <c r="P120" i="3"/>
  <c r="R120" i="3"/>
  <c r="T120" i="3"/>
  <c r="BK131" i="3"/>
  <c r="J131" i="3"/>
  <c r="J67" i="3" s="1"/>
  <c r="P131" i="3"/>
  <c r="P130" i="3"/>
  <c r="R131" i="3"/>
  <c r="R130" i="3"/>
  <c r="T131" i="3"/>
  <c r="T130" i="3" s="1"/>
  <c r="BE173" i="2"/>
  <c r="BE190" i="2"/>
  <c r="BE206" i="2"/>
  <c r="BE215" i="2"/>
  <c r="BE267" i="2"/>
  <c r="BE275" i="2"/>
  <c r="BE103" i="2"/>
  <c r="BE138" i="2"/>
  <c r="BE148" i="2"/>
  <c r="BE154" i="2"/>
  <c r="BE156" i="2"/>
  <c r="BE162" i="2"/>
  <c r="BE188" i="2"/>
  <c r="BE199" i="2"/>
  <c r="BE204" i="2"/>
  <c r="BE235" i="2"/>
  <c r="BE245" i="2"/>
  <c r="BE292" i="2"/>
  <c r="BE294" i="2"/>
  <c r="BE115" i="2"/>
  <c r="BE133" i="2"/>
  <c r="BE144" i="2"/>
  <c r="BE152" i="2"/>
  <c r="BE237" i="2"/>
  <c r="BE269" i="2"/>
  <c r="BE349" i="2"/>
  <c r="BE112" i="2"/>
  <c r="BE121" i="2"/>
  <c r="BE135" i="2"/>
  <c r="BE169" i="2"/>
  <c r="BE186" i="2"/>
  <c r="BE211" i="2"/>
  <c r="BE217" i="2"/>
  <c r="BE231" i="2"/>
  <c r="BE255" i="2"/>
  <c r="BE265" i="2"/>
  <c r="BE318" i="2"/>
  <c r="BE360" i="2"/>
  <c r="BE362" i="2"/>
  <c r="BE105" i="3"/>
  <c r="BE107" i="2"/>
  <c r="BE119" i="2"/>
  <c r="BE197" i="2"/>
  <c r="BE249" i="2"/>
  <c r="BE280" i="2"/>
  <c r="BE284" i="2"/>
  <c r="BE303" i="2"/>
  <c r="BE373" i="2"/>
  <c r="BE99" i="3"/>
  <c r="BE271" i="2"/>
  <c r="BE322" i="2"/>
  <c r="BE356" i="2"/>
  <c r="BE366" i="2"/>
  <c r="F97" i="2"/>
  <c r="BE171" i="2"/>
  <c r="BE177" i="2"/>
  <c r="BE194" i="2"/>
  <c r="BE257" i="2"/>
  <c r="BE259" i="2"/>
  <c r="BE290" i="2"/>
  <c r="BE298" i="2"/>
  <c r="BE307" i="2"/>
  <c r="BE314" i="2"/>
  <c r="BE344" i="2"/>
  <c r="BE110" i="2"/>
  <c r="BE117" i="2"/>
  <c r="BE224" i="2"/>
  <c r="BE241" i="2"/>
  <c r="BE336" i="2"/>
  <c r="BE351" i="2"/>
  <c r="BK181" i="2"/>
  <c r="J181" i="2" s="1"/>
  <c r="J66" i="2" s="1"/>
  <c r="E48" i="2"/>
  <c r="BE146" i="2"/>
  <c r="BE201" i="2"/>
  <c r="BE288" i="2"/>
  <c r="BE312" i="2"/>
  <c r="BE340" i="2"/>
  <c r="BE368" i="2"/>
  <c r="BE386" i="2"/>
  <c r="BE123" i="2"/>
  <c r="BE166" i="2"/>
  <c r="BE182" i="2"/>
  <c r="BE192" i="2"/>
  <c r="BE261" i="2"/>
  <c r="BE273" i="2"/>
  <c r="BE129" i="2"/>
  <c r="BE158" i="2"/>
  <c r="BE277" i="2"/>
  <c r="BE296" i="2"/>
  <c r="BE320" i="2"/>
  <c r="BE324" i="2"/>
  <c r="BE342" i="2"/>
  <c r="J52" i="2"/>
  <c r="BE105" i="2"/>
  <c r="BE125" i="2"/>
  <c r="BE131" i="2"/>
  <c r="BE150" i="2"/>
  <c r="BE175" i="2"/>
  <c r="BE179" i="2"/>
  <c r="BE221" i="2"/>
  <c r="BE226" i="2"/>
  <c r="BE228" i="2"/>
  <c r="BE233" i="2"/>
  <c r="BE239" i="2"/>
  <c r="BE243" i="2"/>
  <c r="BE251" i="2"/>
  <c r="BE253" i="2"/>
  <c r="BE282" i="2"/>
  <c r="BE305" i="2"/>
  <c r="BE316" i="2"/>
  <c r="BE328" i="2"/>
  <c r="BE364" i="2"/>
  <c r="F55" i="3"/>
  <c r="BE103" i="3"/>
  <c r="BE107" i="3"/>
  <c r="BE114" i="3"/>
  <c r="BE118" i="3"/>
  <c r="BE123" i="3"/>
  <c r="BE128" i="3"/>
  <c r="BE140" i="2"/>
  <c r="BE209" i="2"/>
  <c r="BE338" i="2"/>
  <c r="BE358" i="2"/>
  <c r="BE371" i="2"/>
  <c r="BE379" i="2"/>
  <c r="BE160" i="2"/>
  <c r="BE309" i="2"/>
  <c r="BE326" i="2"/>
  <c r="BE330" i="2"/>
  <c r="BE334" i="2"/>
  <c r="BE377" i="2"/>
  <c r="BE381" i="2"/>
  <c r="BE383" i="2"/>
  <c r="BK385" i="2"/>
  <c r="J385" i="2"/>
  <c r="J80" i="2" s="1"/>
  <c r="J52" i="3"/>
  <c r="BE90" i="3"/>
  <c r="BE92" i="3"/>
  <c r="BE96" i="3"/>
  <c r="BE127" i="2"/>
  <c r="BE142" i="2"/>
  <c r="BE164" i="2"/>
  <c r="BE213" i="2"/>
  <c r="BE219" i="2"/>
  <c r="BE247" i="2"/>
  <c r="BE263" i="2"/>
  <c r="BE286" i="2"/>
  <c r="BE301" i="2"/>
  <c r="BE332" i="2"/>
  <c r="BE347" i="2"/>
  <c r="BE353" i="2"/>
  <c r="BE375" i="2"/>
  <c r="E48" i="3"/>
  <c r="BE94" i="3"/>
  <c r="BE101" i="3"/>
  <c r="BE109" i="3"/>
  <c r="BE111" i="3"/>
  <c r="BE116" i="3"/>
  <c r="BE121" i="3"/>
  <c r="BE125" i="3"/>
  <c r="BE132" i="3"/>
  <c r="BE134" i="3"/>
  <c r="BE136" i="3"/>
  <c r="BE138" i="3"/>
  <c r="BK127" i="3"/>
  <c r="J127" i="3"/>
  <c r="J65" i="3" s="1"/>
  <c r="E48" i="4"/>
  <c r="J52" i="4"/>
  <c r="F55" i="4"/>
  <c r="BE84" i="4"/>
  <c r="BK83" i="4"/>
  <c r="J83" i="4" s="1"/>
  <c r="J61" i="4" s="1"/>
  <c r="F37" i="2"/>
  <c r="BD55" i="1" s="1"/>
  <c r="F34" i="4"/>
  <c r="BA57" i="1"/>
  <c r="F35" i="3"/>
  <c r="BB56" i="1"/>
  <c r="J33" i="4"/>
  <c r="AV57" i="1"/>
  <c r="AT57" i="1" s="1"/>
  <c r="F34" i="2"/>
  <c r="BA55" i="1" s="1"/>
  <c r="F36" i="2"/>
  <c r="BC55" i="1" s="1"/>
  <c r="J34" i="2"/>
  <c r="AW55" i="1" s="1"/>
  <c r="F37" i="3"/>
  <c r="BD56" i="1"/>
  <c r="F35" i="2"/>
  <c r="BB55" i="1" s="1"/>
  <c r="F36" i="3"/>
  <c r="BC56" i="1"/>
  <c r="F34" i="3"/>
  <c r="BA56" i="1" s="1"/>
  <c r="R184" i="2" l="1"/>
  <c r="T101" i="2"/>
  <c r="T88" i="3"/>
  <c r="T87" i="3"/>
  <c r="R88" i="3"/>
  <c r="R87" i="3"/>
  <c r="T184" i="2"/>
  <c r="R101" i="2"/>
  <c r="R100" i="2" s="1"/>
  <c r="P88" i="3"/>
  <c r="P87" i="3"/>
  <c r="AU56" i="1"/>
  <c r="P184" i="2"/>
  <c r="P100" i="2" s="1"/>
  <c r="AU55" i="1" s="1"/>
  <c r="BK101" i="2"/>
  <c r="BK184" i="2"/>
  <c r="J184" i="2" s="1"/>
  <c r="J67" i="2" s="1"/>
  <c r="BK88" i="3"/>
  <c r="J88" i="3"/>
  <c r="J60" i="3"/>
  <c r="BK130" i="3"/>
  <c r="J130" i="3"/>
  <c r="J66" i="3"/>
  <c r="BK82" i="4"/>
  <c r="J82" i="4"/>
  <c r="J60" i="4"/>
  <c r="BC54" i="1"/>
  <c r="AY54" i="1" s="1"/>
  <c r="F33" i="2"/>
  <c r="AZ55" i="1" s="1"/>
  <c r="BD54" i="1"/>
  <c r="W33" i="1" s="1"/>
  <c r="J33" i="2"/>
  <c r="AV55" i="1" s="1"/>
  <c r="AT55" i="1" s="1"/>
  <c r="F33" i="4"/>
  <c r="AZ57" i="1" s="1"/>
  <c r="J33" i="3"/>
  <c r="AV56" i="1" s="1"/>
  <c r="AT56" i="1" s="1"/>
  <c r="BB54" i="1"/>
  <c r="AX54" i="1" s="1"/>
  <c r="BA54" i="1"/>
  <c r="AW54" i="1"/>
  <c r="AK30" i="1" s="1"/>
  <c r="F33" i="3"/>
  <c r="AZ56" i="1" s="1"/>
  <c r="BK100" i="2" l="1"/>
  <c r="J100" i="2"/>
  <c r="T100" i="2"/>
  <c r="J101" i="2"/>
  <c r="J60" i="2"/>
  <c r="BK87" i="3"/>
  <c r="J87" i="3" s="1"/>
  <c r="J59" i="3" s="1"/>
  <c r="BK81" i="4"/>
  <c r="J81" i="4" s="1"/>
  <c r="J59" i="4" s="1"/>
  <c r="J30" i="2"/>
  <c r="AG55" i="1"/>
  <c r="AN55" i="1"/>
  <c r="W32" i="1"/>
  <c r="AU54" i="1"/>
  <c r="W30" i="1"/>
  <c r="AZ54" i="1"/>
  <c r="W29" i="1" s="1"/>
  <c r="W31" i="1"/>
  <c r="J39" i="2" l="1"/>
  <c r="J59" i="2"/>
  <c r="AV54" i="1"/>
  <c r="AK29" i="1"/>
  <c r="J30" i="4"/>
  <c r="AG57" i="1"/>
  <c r="AN57" i="1"/>
  <c r="J30" i="3"/>
  <c r="AG56" i="1"/>
  <c r="AN56" i="1"/>
  <c r="J39" i="3" l="1"/>
  <c r="J39" i="4"/>
  <c r="AG54" i="1"/>
  <c r="AK26" i="1"/>
  <c r="AK35" i="1" s="1"/>
  <c r="AT54" i="1"/>
  <c r="AN54" i="1" l="1"/>
</calcChain>
</file>

<file path=xl/sharedStrings.xml><?xml version="1.0" encoding="utf-8"?>
<sst xmlns="http://schemas.openxmlformats.org/spreadsheetml/2006/main" count="3484" uniqueCount="909">
  <si>
    <t>Export Komplet</t>
  </si>
  <si>
    <t>VZ</t>
  </si>
  <si>
    <t>2.0</t>
  </si>
  <si>
    <t>ZAMOK</t>
  </si>
  <si>
    <t>False</t>
  </si>
  <si>
    <t>{5dd17f57-bcbe-4c2b-9bee-b6f8fd75e085}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</si>
  <si>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</si>
  <si>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</si>
  <si>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</si>
  <si>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</si>
  <si>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</si>
  <si>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</si>
  <si>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</si>
  <si>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</si>
  <si>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</si>
  <si>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</si>
  <si>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</si>
  <si>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Provizorní MŠ Česká Třebová - Lhotka</t>
  </si>
  <si>
    <t>KSO:</t>
  </si>
  <si>
    <t/>
  </si>
  <si>
    <t>CC-CZ:</t>
  </si>
  <si>
    <t>Místo:</t>
  </si>
  <si>
    <t>Česká Třebová</t>
  </si>
  <si>
    <t>Datum:</t>
  </si>
  <si>
    <t>10. 8. 2020</t>
  </si>
  <si>
    <t>Zadavatel:</t>
  </si>
  <si>
    <t>IČ:</t>
  </si>
  <si>
    <t>002 78 653</t>
  </si>
  <si>
    <t>Město Česká Třebová</t>
  </si>
  <si>
    <t>DIČ:</t>
  </si>
  <si>
    <t>Uchazeč:</t>
  </si>
  <si>
    <t>Vyplň údaj</t>
  </si>
  <si>
    <t>Projektant:</t>
  </si>
  <si>
    <t>27544524</t>
  </si>
  <si>
    <t>Projekce Žižkov s.r.o. Ústí nad Orlicí</t>
  </si>
  <si>
    <t>CZ27544524</t>
  </si>
  <si>
    <t>True</t>
  </si>
  <si>
    <t>Zpracovatel:</t>
  </si>
  <si>
    <t>ing. Vladimír Ent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</si>
  <si>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</si>
  <si>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</si>
  <si>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</si>
  <si>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</si>
  <si>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</si>
  <si>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</si>
  <si>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</si>
  <si>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</si>
  <si>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</si>
  <si>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</si>
  <si>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</si>
  <si>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</si>
  <si>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</si>
  <si>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</si>
  <si>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</si>
  <si>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</si>
  <si>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</si>
  <si>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</si>
  <si>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</si>
  <si>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</si>
  <si>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</si>
  <si>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</si>
  <si>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</si>
  <si>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</si>
  <si>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</si>
  <si>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</si>
  <si>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</si>
  <si>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</si>
  <si>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</si>
  <si>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</si>
  <si>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</si>
  <si>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</si>
  <si>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</si>
  <si>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</si>
  <si>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</si>
  <si>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</si>
  <si>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</si>
  <si>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</si>
  <si>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</si>
  <si>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</si>
  <si>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</si>
  <si>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</si>
  <si>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úpravy budovy</t>
  </si>
  <si>
    <t>STA</t>
  </si>
  <si>
    <t>1</t>
  </si>
  <si>
    <t>{c699f901-f86f-4992-97d9-779a10318a1f}</t>
  </si>
  <si>
    <t>2</t>
  </si>
  <si>
    <t>SO02</t>
  </si>
  <si>
    <t>Venkovní úpravy</t>
  </si>
  <si>
    <t>{e5b7e06c-7a8e-4c0c-b82a-a3497001bbc9}</t>
  </si>
  <si>
    <t>SO20</t>
  </si>
  <si>
    <t>Vedlejší náklady</t>
  </si>
  <si>
    <t>{9a080cd5-940a-46d2-b77a-5d3fc21daf27}</t>
  </si>
  <si>
    <t>KRYCÍ LIST SOUPISU PRACÍ</t>
  </si>
  <si>
    <t>Objekt:</t>
  </si>
  <si>
    <t>SO01 - Stavební úpravy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</si>
  <si>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</si>
  <si>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</si>
  <si>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</si>
  <si>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</si>
  <si>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</si>
  <si>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</si>
  <si>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</si>
  <si>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</si>
  <si>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</si>
  <si>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</si>
  <si>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</si>
  <si>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</si>
  <si>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</si>
  <si>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</si>
  <si>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</si>
  <si>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</si>
  <si>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</si>
  <si>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</si>
  <si>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</si>
  <si>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</si>
  <si>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</si>
  <si>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</si>
  <si>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</si>
  <si>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</si>
  <si>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</si>
  <si>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</si>
  <si>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</si>
  <si>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</si>
  <si>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</si>
  <si>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</si>
  <si>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</si>
  <si>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</si>
  <si>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</si>
  <si>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</si>
  <si>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</si>
  <si>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</si>
  <si>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</si>
  <si>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</si>
  <si>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</si>
  <si>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</si>
  <si>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</si>
  <si>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</si>
  <si>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</si>
  <si>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</si>
  <si>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</si>
  <si>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>Vyzdívka mezi nosníky z cihel pálených na MC</t>
  </si>
  <si>
    <t>m3</t>
  </si>
  <si>
    <t>4</t>
  </si>
  <si>
    <t>-1241908637</t>
  </si>
  <si>
    <t>PP</t>
  </si>
  <si>
    <t>Vyzdívka mezi nosníky cihlami pálenými na maltu cementovou</t>
  </si>
  <si>
    <t>317944321</t>
  </si>
  <si>
    <t>Válcované nosníky do č.12 dodatečně osazované do připravených otvorů</t>
  </si>
  <si>
    <t>t</t>
  </si>
  <si>
    <t>-2139664303</t>
  </si>
  <si>
    <t>Válcované nosníky dodatečně osazované do připravených otvorů bez zazdění hlav do č. 12</t>
  </si>
  <si>
    <t>346244381</t>
  </si>
  <si>
    <t>Plentování jednostranné v do 200 mm válcovaných nosníků cihlami</t>
  </si>
  <si>
    <t>m2</t>
  </si>
  <si>
    <t>-618569785</t>
  </si>
  <si>
    <t>Plentování ocelových válcovaných nosníků jednostranné cihlami na maltu, výška stojiny do 200 mm</t>
  </si>
  <si>
    <t>Vodorovné konstrukce</t>
  </si>
  <si>
    <t>411388531</t>
  </si>
  <si>
    <t>Zabetonování otvorů pl do 1 m2 ve stropech</t>
  </si>
  <si>
    <t>999501709</t>
  </si>
  <si>
    <t>Zabetonování otvorů ve stropech nebo v klenbách včetně lešení, bednění, odbednění a výztuže (materiál v ceně) ve stropech železobetonových, tvárnicových a prefabrikovaných</t>
  </si>
  <si>
    <t>5</t>
  </si>
  <si>
    <t>413232211</t>
  </si>
  <si>
    <t>Zazdívka zhlaví válcovaných nosníků v do 150 mm</t>
  </si>
  <si>
    <t>kus</t>
  </si>
  <si>
    <t>-219487486</t>
  </si>
  <si>
    <t>Zazdívka zhlaví stropních trámů nebo válcovaných nosníků pálenými cihlami válcovaných nosníků, výšky do 150 mm</t>
  </si>
  <si>
    <t>6</t>
  </si>
  <si>
    <t>Úpravy povrchů, podlahy a osazování výplní</t>
  </si>
  <si>
    <t>611315421</t>
  </si>
  <si>
    <t>Oprava vnitřní vápenné štukové omítky stropů v rozsahu plochy do 10%</t>
  </si>
  <si>
    <t>-1849749285</t>
  </si>
  <si>
    <t>Oprava vápenné omítky vnitřních ploch štukové dvouvrstvé, tloušťky do 20 mm a tloušťky štuku do 3 mm stropů, v rozsahu opravované plochy do 10%</t>
  </si>
  <si>
    <t>7</t>
  </si>
  <si>
    <t>612131101</t>
  </si>
  <si>
    <t>Cementový postřik vnitřních stěn nanášený celoplošně ručně</t>
  </si>
  <si>
    <t>-1850627190</t>
  </si>
  <si>
    <t>Podkladní a spojovací vrstva vnitřních omítaných ploch cementový postřik nanášený ručně celoplošně stěn</t>
  </si>
  <si>
    <t>8</t>
  </si>
  <si>
    <t>612321121</t>
  </si>
  <si>
    <t>Vápenocementová omítka hladká jednovrstvá vnitřních stěn nanášená ručně</t>
  </si>
  <si>
    <t>-1126585684</t>
  </si>
  <si>
    <t>Omítka vápenocementová vnitřních ploch nanášená ručně jednovrstvá, tloušťky do 10 mm hladká svislých konstrukcí stěn</t>
  </si>
  <si>
    <t>9</t>
  </si>
  <si>
    <t>612321191</t>
  </si>
  <si>
    <t>Příplatek k vápenocementové omítce vnitřních stěn za každých dalších 5 mm tloušťky ručně</t>
  </si>
  <si>
    <t>1362482350</t>
  </si>
  <si>
    <t>Omítka vápenocementová vnitřních ploch nanášená ručně Příplatek k cenám za každých dalších i započatých 5 mm tloušťky omítky přes 10 mm stěn</t>
  </si>
  <si>
    <t>10</t>
  </si>
  <si>
    <t>612315421</t>
  </si>
  <si>
    <t>Oprava vnitřní vápenné štukové omítky stěn v rozsahu plochy do 10%</t>
  </si>
  <si>
    <t>856334423</t>
  </si>
  <si>
    <t>Oprava vápenné omítky vnitřních ploch štukové dvouvrstvé, tloušťky do 20 mm a tloušťky štuku do 3 mm stěn, v rozsahu opravované plochy do 10%</t>
  </si>
  <si>
    <t>11</t>
  </si>
  <si>
    <t>612325302</t>
  </si>
  <si>
    <t>Vápenocementová štuková omítka ostění nebo nadpraží</t>
  </si>
  <si>
    <t>-1681215189</t>
  </si>
  <si>
    <t>Vápenocementová omítka ostění nebo nadpraží štuková</t>
  </si>
  <si>
    <t>12</t>
  </si>
  <si>
    <t>621325209</t>
  </si>
  <si>
    <t>Oprava vnější vápenocementové štukové omítky složitosti 1 podhledů v rozsahu do 100%</t>
  </si>
  <si>
    <t>266812048</t>
  </si>
  <si>
    <t>Oprava vápenocementové omítky vnějších ploch stupně členitosti 1 štukové podhledů, v rozsahu opravované plochy přes 80 do 100%</t>
  </si>
  <si>
    <t>13</t>
  </si>
  <si>
    <t>622325209</t>
  </si>
  <si>
    <t>Oprava vnější vápenocementové štukové omítky složitosti 1 stěn v rozsahu do 100%</t>
  </si>
  <si>
    <t>-1405980067</t>
  </si>
  <si>
    <t>Oprava vápenocementové omítky vnějších ploch stupně členitosti 1 štukové stěn, v rozsahu opravované plochy přes 80 do 100%</t>
  </si>
  <si>
    <t>14</t>
  </si>
  <si>
    <t>631311115</t>
  </si>
  <si>
    <t>Mazanina tl do 80 mm z betonu prostého bez zvýšených nároků na prostředí tř. C 20/25</t>
  </si>
  <si>
    <t>1598457770</t>
  </si>
  <si>
    <t>Mazanina z betonu prostého bez zvýšených nároků na prostředí tl. přes 50 do 80 mm tř. C 20/25</t>
  </si>
  <si>
    <t>631319171</t>
  </si>
  <si>
    <t>Příplatek k mazanině tl do 80 mm za stržení povrchu spodní vrstvy před vložením výztuže</t>
  </si>
  <si>
    <t>-1555785261</t>
  </si>
  <si>
    <t>Příplatek k cenám mazanin za stržení povrchu spodní vrstvy mazaniny latí před vložením výztuže nebo pletiva pro tl. obou vrstev mazaniny přes 50 do 80 mm</t>
  </si>
  <si>
    <t>16</t>
  </si>
  <si>
    <t>631362021</t>
  </si>
  <si>
    <t>Výztuž mazanin svařovanými sítěmi Kari</t>
  </si>
  <si>
    <t>170341577</t>
  </si>
  <si>
    <t>Výztuž mazanin ze svařovaných sítí z drátů typu KARI</t>
  </si>
  <si>
    <t>Ostatní konstrukce a práce, bourání</t>
  </si>
  <si>
    <t>17</t>
  </si>
  <si>
    <t>952901111</t>
  </si>
  <si>
    <t>Vyčištění budov bytové a občanské výstavby při výšce podlaží do 4 m</t>
  </si>
  <si>
    <t>-833933490</t>
  </si>
  <si>
    <t>Vyčištění budov nebo objektů před předáním do užívání budov bytové nebo občanské výstavby, světlé výšky podlaží do 4 m</t>
  </si>
  <si>
    <t>18</t>
  </si>
  <si>
    <t>953962113</t>
  </si>
  <si>
    <t>Kotvy chemickým tmelem M 12 hl 190 mm do zdiva z plných cihel s vyvrtáním otvoru</t>
  </si>
  <si>
    <t>-1360359922</t>
  </si>
  <si>
    <t>Kotvy chemické s vyvrtáním otvoru do zdiva z plných cihel tmel, hloubka 190 mm, velikost M 12</t>
  </si>
  <si>
    <t>19</t>
  </si>
  <si>
    <t>953965121</t>
  </si>
  <si>
    <t>Kotevní šroub pro chemické kotvy M 12 dl 160 mm</t>
  </si>
  <si>
    <t>1625673292</t>
  </si>
  <si>
    <t>Kotvy chemické s vyvrtáním otvoru kotevní šrouby pro chemické kotvy, velikost M 12, délka 160 mm</t>
  </si>
  <si>
    <t>20</t>
  </si>
  <si>
    <t>962031132</t>
  </si>
  <si>
    <t>Bourání příček z cihel pálených na MVC tl do 100 mm</t>
  </si>
  <si>
    <t>-1962301514</t>
  </si>
  <si>
    <t>Bourání příček z cihel, tvárnic nebo příčkovek z cihel pálených, plných nebo dutých na maltu vápennou nebo vápenocementovou, tl. do 100 mm</t>
  </si>
  <si>
    <t>962032230</t>
  </si>
  <si>
    <t>Bourání zdiva z cihel pálených nebo vápenopískových na MV nebo MVC do 1 m3</t>
  </si>
  <si>
    <t>1499243109</t>
  </si>
  <si>
    <t>Bourání zdiva nadzákladového z cihel nebo tvárnic z cihel pálených nebo vápenopískových, na maltu vápennou nebo vápenocementovou, objemu do 1 m3</t>
  </si>
  <si>
    <t>22</t>
  </si>
  <si>
    <t>965043341</t>
  </si>
  <si>
    <t>Bourání podkladů pod dlažby betonových s potěrem nebo teracem tl do 100 mm pl přes 4 m2</t>
  </si>
  <si>
    <t>1519449997</t>
  </si>
  <si>
    <t>Bourání mazanin betonových s potěrem nebo teracem tl. do 100 mm, plochy přes 4 m2</t>
  </si>
  <si>
    <t>23</t>
  </si>
  <si>
    <t>965049111</t>
  </si>
  <si>
    <t>Příplatek k bourání betonových mazanin za bourání mazanin se svařovanou sítí tl do 100 mm</t>
  </si>
  <si>
    <t>753497338</t>
  </si>
  <si>
    <t>Bourání mazanin Příplatek k cenám za bourání mazanin betonových se svařovanou sítí, tl. do 100 mm</t>
  </si>
  <si>
    <t>24</t>
  </si>
  <si>
    <t>967031132</t>
  </si>
  <si>
    <t>Přisekání rovných ostění v cihelném zdivu na MV nebo MVC</t>
  </si>
  <si>
    <t>2059471275</t>
  </si>
  <si>
    <t>Přisekání (špicování) plošné nebo rovných ostění zdiva z cihel pálených rovných ostění, bez odstupu, po hrubém vybourání otvorů, na maltu vápennou nebo vápenocementovou</t>
  </si>
  <si>
    <t>25</t>
  </si>
  <si>
    <t>968062376</t>
  </si>
  <si>
    <t>Vybourání dřevěných rámů oken zdvojených včetně křídel pl do 4 m2</t>
  </si>
  <si>
    <t>-194301195</t>
  </si>
  <si>
    <t>Vybourání dřevěných rámů oken s křídly, dveřních zárubní, vrat, stěn, ostění nebo obkladů rámů oken s křídly zdvojených, plochy do 4 m2</t>
  </si>
  <si>
    <t>26</t>
  </si>
  <si>
    <t>971033641</t>
  </si>
  <si>
    <t>Vybourání otvorů ve zdivu cihelném pl do 4 m2 na MVC nebo MV tl do 300 mm</t>
  </si>
  <si>
    <t>-1684648969</t>
  </si>
  <si>
    <t>Vybourání otvorů ve zdivu základovém nebo nadzákladovém z cihel, tvárnic, příčkovek z cihel pálených na maltu vápennou nebo vápenocementovou plochy do 4 m2, tl. do 300 mm</t>
  </si>
  <si>
    <t>27</t>
  </si>
  <si>
    <t>971033651</t>
  </si>
  <si>
    <t>Vybourání otvorů ve zdivu cihelném pl do 4 m2 na MVC nebo MV tl do 600 mm</t>
  </si>
  <si>
    <t>-1283466702</t>
  </si>
  <si>
    <t>Vybourání otvorů ve zdivu základovém nebo nadzákladovém z cihel, tvárnic, příčkovek z cihel pálených na maltu vápennou nebo vápenocementovou plochy do 4 m2, tl. do 600 mm</t>
  </si>
  <si>
    <t>28</t>
  </si>
  <si>
    <t>972044251</t>
  </si>
  <si>
    <t>Vybourání otvorů ve stropech nebo klenbách z dutých tvárnic pl do 0,09 m2 tl přes 100 mm</t>
  </si>
  <si>
    <t>1606469210</t>
  </si>
  <si>
    <t>Vybourání otvorů ve stropech nebo klenbách z dutých tvárnic bez odstranění podlahy a násypu, plochy do 0,09 m2, tl. přes 100 mm</t>
  </si>
  <si>
    <t>29</t>
  </si>
  <si>
    <t>974031664</t>
  </si>
  <si>
    <t>Vysekání rýh ve zdivu cihelném pro vtahování nosníků hl do 150 mm v do 150 mm</t>
  </si>
  <si>
    <t>m</t>
  </si>
  <si>
    <t>-691216661</t>
  </si>
  <si>
    <t>Vysekání rýh ve zdivu cihelném na maltu vápennou nebo vápenocementovou pro vtahování nosníků do zdí, před vybouráním otvoru do hl. 150 mm, při v. nosníku do 150 mm</t>
  </si>
  <si>
    <t>30</t>
  </si>
  <si>
    <t>978015391</t>
  </si>
  <si>
    <t>Otlučení (osekání) vnější vápenné nebo vápenocementové omítky stupně členitosti 1 a 2 do 100%</t>
  </si>
  <si>
    <t>1214492678</t>
  </si>
  <si>
    <t>Otlučení vápenných nebo vápenocementových omítek vnějších ploch s vyškrabáním spar a s očištěním zdiva stupně členitosti 1 a 2, v rozsahu přes 80 do 100 %</t>
  </si>
  <si>
    <t>31</t>
  </si>
  <si>
    <t>978059541</t>
  </si>
  <si>
    <t>Odsekání a odebrání obkladů stěn z vnitřních obkládaček plochy přes 1 m2</t>
  </si>
  <si>
    <t>-2087799864</t>
  </si>
  <si>
    <t>Odsekání obkladů stěn včetně otlučení podkladní omítky až na zdivo z obkládaček vnitřních, z jakýchkoliv materiálů, plochy přes 1 m2</t>
  </si>
  <si>
    <t>997</t>
  </si>
  <si>
    <t>Přesun sutě</t>
  </si>
  <si>
    <t>32</t>
  </si>
  <si>
    <t>997013151</t>
  </si>
  <si>
    <t>Vnitrostaveništní doprava suti a vybouraných hmot pro budovy v do 6 m s omezením mechanizace</t>
  </si>
  <si>
    <t>-1521263040</t>
  </si>
  <si>
    <t>Vnitrostaveništní doprava suti a vybouraných hmot vodorovně do 50 m svisle s omezením mechanizace pro budovy a haly výšky do 6 m</t>
  </si>
  <si>
    <t>33</t>
  </si>
  <si>
    <t>997013311</t>
  </si>
  <si>
    <t>Montáž a demontáž shozu suti v do 10 m</t>
  </si>
  <si>
    <t>720000060</t>
  </si>
  <si>
    <t>Doprava suti shozem montáž a demontáž shozu výšky do 10 m</t>
  </si>
  <si>
    <t>34</t>
  </si>
  <si>
    <t>997013321</t>
  </si>
  <si>
    <t>Příplatek k shozu suti v do 10 m za první a ZKD den použití</t>
  </si>
  <si>
    <t>1416638195</t>
  </si>
  <si>
    <t>Doprava suti shozem montáž a demontáž shozu výšky Příplatek za první a každý další den použití shozu k ceně -3311</t>
  </si>
  <si>
    <t>35</t>
  </si>
  <si>
    <t>997013511</t>
  </si>
  <si>
    <t>Odvoz suti a vybouraných hmot z meziskládky na skládku do 1 km s naložením a se složením</t>
  </si>
  <si>
    <t>-243854289</t>
  </si>
  <si>
    <t>Odvoz suti a vybouraných hmot z meziskládky na skládku s naložením a se složením, na vzdálenost do 1 km</t>
  </si>
  <si>
    <t>36</t>
  </si>
  <si>
    <t>997013509</t>
  </si>
  <si>
    <t>Příplatek k odvozu suti a vybouraných hmot na skládku ZKD 1 km přes 1 km</t>
  </si>
  <si>
    <t>-1940640146</t>
  </si>
  <si>
    <t>Odvoz suti a vybouraných hmot na skládku nebo meziskládku se složením, na vzdálenost Příplatek k ceně za každý další i započatý 1 km přes 1 km</t>
  </si>
  <si>
    <t>37</t>
  </si>
  <si>
    <t>997013871</t>
  </si>
  <si>
    <t>Poplatek za uložení stavebního odpadu na recyklační skládce (skládkovné) směsného stavebního a demoličního kód odpadu  17 09 04</t>
  </si>
  <si>
    <t>-594729481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</si>
  <si>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</si>
  <si>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</si>
  <si>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</si>
  <si>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38</t>
  </si>
  <si>
    <t>998011002</t>
  </si>
  <si>
    <t>Přesun hmot pro budovy zděné v do 12 m</t>
  </si>
  <si>
    <t>151302042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</si>
  <si>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</si>
  <si>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</si>
  <si>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</si>
  <si>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</si>
  <si>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</si>
  <si>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39</t>
  </si>
  <si>
    <t>711141559</t>
  </si>
  <si>
    <t>Provedení izolace proti zemní vlhkosti pásy přitavením vodorovné NAIP</t>
  </si>
  <si>
    <t>-1177058505</t>
  </si>
  <si>
    <t>Provedení izolace proti zemní vlhkosti pásy přitavením NAIP na ploše vodorovné V</t>
  </si>
  <si>
    <t>40</t>
  </si>
  <si>
    <t>M</t>
  </si>
  <si>
    <t>62832001</t>
  </si>
  <si>
    <t>pás asfaltový natavitelný oxidovaný tl 3,5mm typu V60 S35 s vložkou ze skleněné rohože, s jemnozrnným minerálním posypem</t>
  </si>
  <si>
    <t>-667603695</t>
  </si>
  <si>
    <t>41</t>
  </si>
  <si>
    <t>711191101</t>
  </si>
  <si>
    <t>Provedení izolace proti zemní vlhkosti hydroizolační stěrkou vodorovné na betonu, 1 vrstva</t>
  </si>
  <si>
    <t>-1989208307</t>
  </si>
  <si>
    <t>Provedení izolace proti zemní vlhkosti hydroizolační stěrkou na ploše vodorovné V jednovrstvá na betonu</t>
  </si>
  <si>
    <t>42</t>
  </si>
  <si>
    <t>24551030</t>
  </si>
  <si>
    <t>stěrka hydroizolační dvousložková cemento-polymerová vlákny vyztužená proti zemní vlhkosti</t>
  </si>
  <si>
    <t>kg</t>
  </si>
  <si>
    <t>-1495931109</t>
  </si>
  <si>
    <t>43</t>
  </si>
  <si>
    <t>998711102</t>
  </si>
  <si>
    <t>Přesun hmot tonážní pro izolace proti vodě, vlhkosti a plynům v objektech výšky do 12 m</t>
  </si>
  <si>
    <t>-949149924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</si>
  <si>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</si>
  <si>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</si>
  <si>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</si>
  <si>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44</t>
  </si>
  <si>
    <t>713121111</t>
  </si>
  <si>
    <t>Montáž izolace tepelné podlah volně kladenými rohožemi, pásy, dílci, deskami 1 vrstva</t>
  </si>
  <si>
    <t>2108650337</t>
  </si>
  <si>
    <t>Montáž tepelné izolace podlah rohožemi, pásy, deskami, dílci, bloky (izolační materiál ve specifikaci) kladenými volně jednovrstvá</t>
  </si>
  <si>
    <t>45</t>
  </si>
  <si>
    <t>28376351</t>
  </si>
  <si>
    <t>deska perimetrická spodních staveb, podlah a plochých střech 200kPa λ=0,034 tl 40mm</t>
  </si>
  <si>
    <t>-304509538</t>
  </si>
  <si>
    <t>46</t>
  </si>
  <si>
    <t>998713102</t>
  </si>
  <si>
    <t>Přesun hmot tonážní pro izolace tepelné v objektech v do 12 m</t>
  </si>
  <si>
    <t>10833102</t>
  </si>
  <si>
    <t>Přesun hmot pro izolace tepelné stanovený z hmotnosti přesunovaného materiálu vodorovná dopravní vzdálenost do 50 m v objektech výšky přes 6 m do 12 m</t>
  </si>
  <si>
    <t>762</t>
  </si>
  <si>
    <t>Konstrukce tesařské</t>
  </si>
  <si>
    <t>47</t>
  </si>
  <si>
    <t>762511212</t>
  </si>
  <si>
    <t>Podlahové kce podkladové z desek OSB tl 8 mm na sraz lepených</t>
  </si>
  <si>
    <t>-1594043432</t>
  </si>
  <si>
    <t>Podlahové konstrukce podkladové z dřevoštěpkových desek OSB jednovrstvých lepených na sraz, tloušťky desky 8 mm</t>
  </si>
  <si>
    <t>48</t>
  </si>
  <si>
    <t>998762102</t>
  </si>
  <si>
    <t>Přesun hmot tonážní pro kce tesařské v objektech v do 12 m</t>
  </si>
  <si>
    <t>-402518547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</si>
  <si>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</si>
  <si>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</si>
  <si>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</si>
  <si>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49</t>
  </si>
  <si>
    <t>763111314</t>
  </si>
  <si>
    <t>SDK příčka tl 100 mm profil CW+UW 75 desky 1xA 12,5 s izolací EI 30 Rw do 45 dB</t>
  </si>
  <si>
    <t>633084820</t>
  </si>
  <si>
    <t>Příčka ze sádrokartonových desek s nosnou konstrukcí z jednoduchých ocelových profilů UW, CW jednoduše opláštěná deskou standardní A tl. 12,5 mm, příčka tl. 100 mm, profil 75, s izolací, EI 30, Rw do 45 dB</t>
  </si>
  <si>
    <t>50</t>
  </si>
  <si>
    <t>763111717</t>
  </si>
  <si>
    <t>SDK příčka základní penetrační nátěr (oboustranně)</t>
  </si>
  <si>
    <t>2012943600</t>
  </si>
  <si>
    <t>Příčka ze sádrokartonových desek ostatní konstrukce a práce na příčkách ze sádrokartonových desek základní penetrační nátěr (oboustranný)</t>
  </si>
  <si>
    <t>51</t>
  </si>
  <si>
    <t>763111751</t>
  </si>
  <si>
    <t>Příplatek k SDK příčce za plochu do 6 m2 jednotlivě</t>
  </si>
  <si>
    <t>-955819886</t>
  </si>
  <si>
    <t>Příčka ze sádrokartonových desek Příplatek k cenám za plochu do 6 m2 jednotlivě</t>
  </si>
  <si>
    <t>52</t>
  </si>
  <si>
    <t>763131411</t>
  </si>
  <si>
    <t>SDK podhled desky 1xA 12,5 bez izolace dvouvrstvá spodní kce profil CD+UD</t>
  </si>
  <si>
    <t>-412377840</t>
  </si>
  <si>
    <t>Podhled ze sádrokartonových desek dvouvrstvá zavěšená spodní konstrukce z ocelových profilů CD, UD jednoduše opláštěná deskou standardní A, tl. 12,5 mm, bez izolace</t>
  </si>
  <si>
    <t>53</t>
  </si>
  <si>
    <t>763181311</t>
  </si>
  <si>
    <t>Montáž jednokřídlové kovové zárubně SDK příčka</t>
  </si>
  <si>
    <t>-588122031</t>
  </si>
  <si>
    <t>Výplně otvorů konstrukcí ze sádrokartonových desek montáž zárubně kovové s konstrukcí jednokřídlové</t>
  </si>
  <si>
    <t>54</t>
  </si>
  <si>
    <t>55331590</t>
  </si>
  <si>
    <t>zárubeň jednokřídlá ocelová pro sádrokartonové příčky tl stěny 75-100mm rozměru 800/1970, 2100mm</t>
  </si>
  <si>
    <t>1614805672</t>
  </si>
  <si>
    <t>55</t>
  </si>
  <si>
    <t>998763302</t>
  </si>
  <si>
    <t>Přesun hmot tonážní pro sádrokartonové konstrukce v objektech v do 12 m</t>
  </si>
  <si>
    <t>-25681333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</si>
  <si>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</si>
  <si>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764</t>
  </si>
  <si>
    <t>Konstrukce klempířské</t>
  </si>
  <si>
    <t>56</t>
  </si>
  <si>
    <t>764216644</t>
  </si>
  <si>
    <t>Oplechování rovných parapetů celoplošně lepené z Pz s povrchovou úpravou rš 330 mm</t>
  </si>
  <si>
    <t>1619221561</t>
  </si>
  <si>
    <t>Oplechování parapetů z pozinkovaného plechu s povrchovou úpravou rovných celoplošně lepené, bez rohů rš 330 mm</t>
  </si>
  <si>
    <t>57</t>
  </si>
  <si>
    <t>764518423</t>
  </si>
  <si>
    <t>Svody kruhové včetně objímek, kolen, odskoků z Pz plechu průměru 120 mm</t>
  </si>
  <si>
    <t>313044430</t>
  </si>
  <si>
    <t>Svod z pozinkovaného plechu včetně objímek, kolen a odskoků kruhový, průměru 120 mm</t>
  </si>
  <si>
    <t>58</t>
  </si>
  <si>
    <t>998764102</t>
  </si>
  <si>
    <t>Přesun hmot tonážní pro konstrukce klempířské v objektech v do 12 m</t>
  </si>
  <si>
    <t>-1686056912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</si>
  <si>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</si>
  <si>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</si>
  <si>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</si>
  <si>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59</t>
  </si>
  <si>
    <t>76600002</t>
  </si>
  <si>
    <t>Montáž ostatních truhlářských konstrukcí vyrovnávací stupeň venkovní vč dodávky</t>
  </si>
  <si>
    <t>11234700</t>
  </si>
  <si>
    <t>60</t>
  </si>
  <si>
    <t>766623912</t>
  </si>
  <si>
    <t>Oprava oken zdvojených otevíravých s výměnou kování</t>
  </si>
  <si>
    <t>17550937</t>
  </si>
  <si>
    <t>Oprava oken dřevěných zdvojených s otevíravými a sklápěcími křídly s výměnou kování</t>
  </si>
  <si>
    <t>61</t>
  </si>
  <si>
    <t>766641132</t>
  </si>
  <si>
    <t>Montáž balkónových dveří zdvojených jednokřídlových s nadsvětlíkem včetně rámu do zdiva</t>
  </si>
  <si>
    <t>1015519559</t>
  </si>
  <si>
    <t>Montáž balkónových dveří dřevěných nebo plastových včetně rámu zdvojených do zdiva jednokřídlových s nadsvětlíkem</t>
  </si>
  <si>
    <t>62</t>
  </si>
  <si>
    <t>61140059</t>
  </si>
  <si>
    <t>dveře plastové balkonové jednokřídlové s nadsvětlíkem dvojsklo</t>
  </si>
  <si>
    <t>51949247</t>
  </si>
  <si>
    <t>dveře plastové balkonové jednokřídlové s nadsvětlíkem dvojsklo; dle legendy výrobků</t>
  </si>
  <si>
    <t>63</t>
  </si>
  <si>
    <t>766660001</t>
  </si>
  <si>
    <t>Montáž dveřních křídel otvíravých jednokřídlových š do 0,8 m do ocelové zárubně</t>
  </si>
  <si>
    <t>108044854</t>
  </si>
  <si>
    <t>Montáž dveřních křídel dřevěných nebo plastových otevíravých do ocelové zárubně povrchově upravených jednokřídlových, šířky do 800 mm</t>
  </si>
  <si>
    <t>64</t>
  </si>
  <si>
    <t>61162074</t>
  </si>
  <si>
    <t>dveře jednokřídlé voštinové povrch laminátový plné 800x1970/2100mm</t>
  </si>
  <si>
    <t>1636993277</t>
  </si>
  <si>
    <t>D01 dveře jednokřídlé voštinové povrch laminátový plné 800x1970/2100mm</t>
  </si>
  <si>
    <t>65</t>
  </si>
  <si>
    <t>766660021</t>
  </si>
  <si>
    <t>Montáž dveřních křídel otvíravých jednokřídlových š do 0,8 m požárních do ocelové zárubně</t>
  </si>
  <si>
    <t>-214212323</t>
  </si>
  <si>
    <t>Montáž dveřních křídel dřevěných nebo plastových otevíravých do ocelové zárubně protipožárních jednokřídlových, šířky do 800 mm</t>
  </si>
  <si>
    <t>66</t>
  </si>
  <si>
    <t>61162096</t>
  </si>
  <si>
    <t>dveře jednokřídlé dřevotřískové protipožární EI (EW) 30 D3 povrch laminátový plné 600x1970/2100mm</t>
  </si>
  <si>
    <t>360476674</t>
  </si>
  <si>
    <t>67</t>
  </si>
  <si>
    <t>61162098</t>
  </si>
  <si>
    <t>dveře jednokřídlé dřevotřískové protipožární EI (EW) 30 D3 povrch laminátový plné 800x1970/2100mm</t>
  </si>
  <si>
    <t>-2127286746</t>
  </si>
  <si>
    <t>68</t>
  </si>
  <si>
    <t>766660022</t>
  </si>
  <si>
    <t>Montáž dveřních křídel otvíravých jednokřídlových š přes 0,8 m požárních do ocelové zárubně</t>
  </si>
  <si>
    <t>1322914074</t>
  </si>
  <si>
    <t>Montáž dveřních křídel dřevěných nebo plastových otevíravých do ocelové zárubně protipožárních jednokřídlových, šířky přes 800 mm</t>
  </si>
  <si>
    <t>69</t>
  </si>
  <si>
    <t>61165314</t>
  </si>
  <si>
    <t>dveře jednokřídlé dřevotřískové protipožární EI (EW) 30 D3 povrch laminátový plné 900x1970/2100mm</t>
  </si>
  <si>
    <t>-1773081274</t>
  </si>
  <si>
    <t>70</t>
  </si>
  <si>
    <t>766660717</t>
  </si>
  <si>
    <t>Montáž dveřních křídel samozavírače na ocelovou zárubeň</t>
  </si>
  <si>
    <t>2118592732</t>
  </si>
  <si>
    <t>Montáž dveřních doplňků samozavírače na zárubeň ocelovou</t>
  </si>
  <si>
    <t>71</t>
  </si>
  <si>
    <t>766660728</t>
  </si>
  <si>
    <t>Montáž dveřního interiérového kování - zámku</t>
  </si>
  <si>
    <t>-387310629</t>
  </si>
  <si>
    <t>Montáž dveřních doplňků dveřního kování interiérového zámku</t>
  </si>
  <si>
    <t>72</t>
  </si>
  <si>
    <t>54924013</t>
  </si>
  <si>
    <t>zámek zadlabací 5160/20N 1/2</t>
  </si>
  <si>
    <t>-617485229</t>
  </si>
  <si>
    <t>zámek zadlabací vložkový</t>
  </si>
  <si>
    <t>73</t>
  </si>
  <si>
    <t>54964150</t>
  </si>
  <si>
    <t>vložka zámková cylindrická oboustranná+4 klíče</t>
  </si>
  <si>
    <t>-36034393</t>
  </si>
  <si>
    <t>74</t>
  </si>
  <si>
    <t>766660729</t>
  </si>
  <si>
    <t>Montáž dveřního interiérového kování - štítku s klikou</t>
  </si>
  <si>
    <t>779586471</t>
  </si>
  <si>
    <t>Montáž dveřních doplňků dveřního kování interiérového štítku s klikou</t>
  </si>
  <si>
    <t>75</t>
  </si>
  <si>
    <t>766661912</t>
  </si>
  <si>
    <t>Oprava dveřních křídel s výměnou kování</t>
  </si>
  <si>
    <t>1212436724</t>
  </si>
  <si>
    <t>Oprava dveřních křídel dřevěných z měkkého dřeva s výměnou kování</t>
  </si>
  <si>
    <t>76</t>
  </si>
  <si>
    <t>54914622</t>
  </si>
  <si>
    <t>kování dveřní vrchní klika včetně štítu a montážního materiálu BB 72 matný nikl</t>
  </si>
  <si>
    <t>-1314208693</t>
  </si>
  <si>
    <t>77</t>
  </si>
  <si>
    <t>766691912</t>
  </si>
  <si>
    <t>Vyvěšení nebo zavěšení dřevěných křídel oken pl přes 1,5 m2</t>
  </si>
  <si>
    <t>-1140259804</t>
  </si>
  <si>
    <t>Ostatní práce vyvěšení nebo zavěšení křídel s případným uložením a opětovným zavěšením po provedení stavebních změn dřevěných okenních, plochy přes 1,5 m2</t>
  </si>
  <si>
    <t>78</t>
  </si>
  <si>
    <t>766691914</t>
  </si>
  <si>
    <t>Vyvěšení nebo zavěšení dřevěných křídel dveří pl do 2 m2</t>
  </si>
  <si>
    <t>-1306631297</t>
  </si>
  <si>
    <t>Ostatní práce vyvěšení nebo zavěšení křídel s případným uložením a opětovným zavěšením po provedení stavebních změn dřevěných dveřních, plochy do 2 m2</t>
  </si>
  <si>
    <t>79</t>
  </si>
  <si>
    <t>766691931</t>
  </si>
  <si>
    <t>Seřízení dřevěného okenního nebo dveřního otvíracího a sklápěcího křídla</t>
  </si>
  <si>
    <t>-1318638273</t>
  </si>
  <si>
    <t>Ostatní práce seřízení okenního nebo dveřního křídla otvíracího nebo sklápěcího dřevěného</t>
  </si>
  <si>
    <t>80</t>
  </si>
  <si>
    <t>766699611</t>
  </si>
  <si>
    <t>Montáž krytů topného tělesa dřevěných povrchově upravených</t>
  </si>
  <si>
    <t>-2107128746</t>
  </si>
  <si>
    <t>Montáž ostatních truhlářských konstrukcí krytů topného tělesa dřevených povrchově upravených</t>
  </si>
  <si>
    <t>81</t>
  </si>
  <si>
    <t>76600001</t>
  </si>
  <si>
    <t>T01 dřevěné ochranné kryty radiátorů vč. povrchové úpravy</t>
  </si>
  <si>
    <t>1363383472</t>
  </si>
  <si>
    <t>82</t>
  </si>
  <si>
    <t>998766102</t>
  </si>
  <si>
    <t>Přesun hmot tonážní pro konstrukce truhlářské v objektech v do 12 m</t>
  </si>
  <si>
    <t>-1021589004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</si>
  <si>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</si>
  <si>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</si>
  <si>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</si>
  <si>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83</t>
  </si>
  <si>
    <t>767647912</t>
  </si>
  <si>
    <t>Oprava a údržba dveří - výměna klik se štítky</t>
  </si>
  <si>
    <t>sada</t>
  </si>
  <si>
    <t>1404800185</t>
  </si>
  <si>
    <t>Oprava a údržba dveří výměna klik se štítky</t>
  </si>
  <si>
    <t>84</t>
  </si>
  <si>
    <t>-1853424658</t>
  </si>
  <si>
    <t>85</t>
  </si>
  <si>
    <t>767647915</t>
  </si>
  <si>
    <t>Oprava a údržba dveří - výměna samozavírače horního se seřízením</t>
  </si>
  <si>
    <t>747947905</t>
  </si>
  <si>
    <t>Oprava a údržba dveří výměna samozavírače, se seřízením horního</t>
  </si>
  <si>
    <t>86</t>
  </si>
  <si>
    <t>54917250</t>
  </si>
  <si>
    <t>samozavírač dveří hydraulický K214 č.11 zlatá bronz</t>
  </si>
  <si>
    <t>1967515502</t>
  </si>
  <si>
    <t>87</t>
  </si>
  <si>
    <t>767647917</t>
  </si>
  <si>
    <t>Oprava a údržba dveří - výměna stavěče křídel</t>
  </si>
  <si>
    <t>388818224</t>
  </si>
  <si>
    <t>Oprava a údržba dveří výměna stavěče křídel</t>
  </si>
  <si>
    <t>88</t>
  </si>
  <si>
    <t>54916362</t>
  </si>
  <si>
    <t>kování dveřní stavěč dveří K501 lak</t>
  </si>
  <si>
    <t>-568773604</t>
  </si>
  <si>
    <t>89</t>
  </si>
  <si>
    <t>767691822</t>
  </si>
  <si>
    <t>Vyvěšení nebo zavěšení kovových křídel dveří do 2 m2</t>
  </si>
  <si>
    <t>231842864</t>
  </si>
  <si>
    <t>Ostatní práce - vyvěšení nebo zavěšení kovových křídel s případným uložením a opětovným zavěšením po provedení stavebních změn dveří, plochy do 2 m2</t>
  </si>
  <si>
    <t>90</t>
  </si>
  <si>
    <t>767995115</t>
  </si>
  <si>
    <t>Montáž atypických zámečnických konstrukcí hmotnosti do 100 kg</t>
  </si>
  <si>
    <t>108046064</t>
  </si>
  <si>
    <t>Montáž ostatních atypických zámečnických konstrukcí hmotnosti přes 50 do 100 kg</t>
  </si>
  <si>
    <t>91</t>
  </si>
  <si>
    <t>5500001</t>
  </si>
  <si>
    <t>-559115531</t>
  </si>
  <si>
    <t>atypická konstrukce provizorního schodiště</t>
  </si>
  <si>
    <t>92</t>
  </si>
  <si>
    <t>998767102</t>
  </si>
  <si>
    <t>Přesun hmot tonážní pro zámečnické konstrukce v objektech v do 12 m</t>
  </si>
  <si>
    <t>1524784223</t>
  </si>
  <si>
    <t>Přesun hmot pro zámečnické konstrukce stanovený z hmotnosti přesunovaného materiálu vodorovná dopravní vzdálenost do 50 m v objektech výšky přes 6 do 12 m</t>
  </si>
  <si>
    <t>771</t>
  </si>
  <si>
    <t>Podlahy z dlaždic</t>
  </si>
  <si>
    <t>93</t>
  </si>
  <si>
    <t>771573913</t>
  </si>
  <si>
    <t>Oprava podlah z keramických lepených do 12 ks/m2 vč dodání materálu</t>
  </si>
  <si>
    <t>966279364</t>
  </si>
  <si>
    <t>Opravy podlah z dlaždic keramických lepených při velikosti dlaždic přes 9 do 12 ks/m2 vč dodání materálu</t>
  </si>
  <si>
    <t>94</t>
  </si>
  <si>
    <t>771574112</t>
  </si>
  <si>
    <t>Montáž podlah keramických hladkých lepených flexibilním lepidlem do 12 ks/ m2</t>
  </si>
  <si>
    <t>1258442879</t>
  </si>
  <si>
    <t>Montáž podlah z dlaždic keramických lepených flexibilním lepidlem maloformátových hladkých přes 9 do 12 ks/m2</t>
  </si>
  <si>
    <t>95</t>
  </si>
  <si>
    <t>59761434</t>
  </si>
  <si>
    <t>dlažba keramická slinutá hladká do interiéru i exteriéru pro vysoké mechanické namáhání přes 9 do 12ks/m2</t>
  </si>
  <si>
    <t>1546592752</t>
  </si>
  <si>
    <t>96</t>
  </si>
  <si>
    <t>771592011</t>
  </si>
  <si>
    <t>Čištění vnitřních ploch podlah nebo schodišť po položení dlažby chemickými prostředky</t>
  </si>
  <si>
    <t>1890845969</t>
  </si>
  <si>
    <t>Čištění vnitřních ploch stávající dlažby chemickými prostředky</t>
  </si>
  <si>
    <t>97</t>
  </si>
  <si>
    <t>998771102</t>
  </si>
  <si>
    <t>Přesun hmot tonážní pro podlahy z dlaždic v objektech v do 12 m</t>
  </si>
  <si>
    <t>1339086783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</si>
  <si>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</si>
  <si>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</si>
  <si>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</si>
  <si>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98</t>
  </si>
  <si>
    <t>776111116</t>
  </si>
  <si>
    <t>Odstranění zbytků lepidla z podkladu povlakových podlah broušením</t>
  </si>
  <si>
    <t>1770192898</t>
  </si>
  <si>
    <t>Příprava podkladu broušení podlah stávajícího podkladu pro odstranění lepidla (po starých krytinách)</t>
  </si>
  <si>
    <t>99</t>
  </si>
  <si>
    <t>776111311</t>
  </si>
  <si>
    <t>Vysátí podkladu povlakových podlah</t>
  </si>
  <si>
    <t>197299529</t>
  </si>
  <si>
    <t>Příprava podkladu vysátí podlah</t>
  </si>
  <si>
    <t>100</t>
  </si>
  <si>
    <t>776121111</t>
  </si>
  <si>
    <t>Vodou ředitelná penetrace savého podkladu povlakových podlah ředěná v poměru 1:3</t>
  </si>
  <si>
    <t>2079233048</t>
  </si>
  <si>
    <t>Příprava podkladu penetrace vodou ředitelná na savý podklad (válečkováním) ředěná v poměru 1:3 podlah</t>
  </si>
  <si>
    <t>101</t>
  </si>
  <si>
    <t>776141112</t>
  </si>
  <si>
    <t>Vyrovnání podkladu povlakových podlah stěrkou pevnosti 20 MPa tl 5 mm</t>
  </si>
  <si>
    <t>1904717752</t>
  </si>
  <si>
    <t>Příprava podkladu vyrovnání samonivelační stěrkou podlah min.pevnosti 20 MPa, tloušťky přes 3 do 5 mm</t>
  </si>
  <si>
    <t>102</t>
  </si>
  <si>
    <t>776201811</t>
  </si>
  <si>
    <t>Demontáž lepených povlakových podlah bez podložky ručně</t>
  </si>
  <si>
    <t>-1937199736</t>
  </si>
  <si>
    <t>Demontáž povlakových podlahovin lepených ručně bez podložky</t>
  </si>
  <si>
    <t>103</t>
  </si>
  <si>
    <t>776211111</t>
  </si>
  <si>
    <t>Lepení textilních pásů</t>
  </si>
  <si>
    <t>-962331450</t>
  </si>
  <si>
    <t>Montáž textilních podlahovin lepením pásů standardních</t>
  </si>
  <si>
    <t>104</t>
  </si>
  <si>
    <t>69751060</t>
  </si>
  <si>
    <t>koberec zátěžový vpichovaný role š 2m, vlákno 100% PA, hm 540g/m2, R ≤ 100MΩ, zátěž 33, útlum 21dB, hořlavost Bfl S1</t>
  </si>
  <si>
    <t>651894808</t>
  </si>
  <si>
    <t>105</t>
  </si>
  <si>
    <t>776221111</t>
  </si>
  <si>
    <t>Lepení pásů z PVC standardním lepidlem</t>
  </si>
  <si>
    <t>1146813570</t>
  </si>
  <si>
    <t>Montáž podlahovin z PVC lepením standardním lepidlem z pásů standardních</t>
  </si>
  <si>
    <t>106</t>
  </si>
  <si>
    <t>28412285</t>
  </si>
  <si>
    <t>krytina podlahová heterogenní tl 2mm</t>
  </si>
  <si>
    <t>2032824782</t>
  </si>
  <si>
    <t>107</t>
  </si>
  <si>
    <t>776410811</t>
  </si>
  <si>
    <t>Odstranění soklíků a lišt pryžových nebo plastových</t>
  </si>
  <si>
    <t>844611937</t>
  </si>
  <si>
    <t>Demontáž soklíků nebo lišt pryžových nebo plastových</t>
  </si>
  <si>
    <t>108</t>
  </si>
  <si>
    <t>776411111</t>
  </si>
  <si>
    <t>Montáž obvodových soklíků výšky do 80 mm</t>
  </si>
  <si>
    <t>-1449216307</t>
  </si>
  <si>
    <t>Montáž soklíků lepením obvodových, výšky do 80 mm</t>
  </si>
  <si>
    <t>109</t>
  </si>
  <si>
    <t>28411003</t>
  </si>
  <si>
    <t>lišta soklová PVC 30x30mm</t>
  </si>
  <si>
    <t>139896899</t>
  </si>
  <si>
    <t>110</t>
  </si>
  <si>
    <t>776421111</t>
  </si>
  <si>
    <t>Montáž obvodových lišt lepením</t>
  </si>
  <si>
    <t>2112577970</t>
  </si>
  <si>
    <t>Montáž lišt obvodových lepených</t>
  </si>
  <si>
    <t>111</t>
  </si>
  <si>
    <t>69751204</t>
  </si>
  <si>
    <t>lišta kobercová 55x9mm</t>
  </si>
  <si>
    <t>-1186153977</t>
  </si>
  <si>
    <t>112</t>
  </si>
  <si>
    <t>776421711</t>
  </si>
  <si>
    <t>Vložení nařezaných pásků z podlahoviny do lišt</t>
  </si>
  <si>
    <t>2068433827</t>
  </si>
  <si>
    <t>Montáž lišt vložení pásků z podlahoviny do lišt včetně nařezání</t>
  </si>
  <si>
    <t>113</t>
  </si>
  <si>
    <t>1830234484</t>
  </si>
  <si>
    <t>114</t>
  </si>
  <si>
    <t>998776102</t>
  </si>
  <si>
    <t>Přesun hmot tonážní pro podlahy povlakové v objektech v do 12 m</t>
  </si>
  <si>
    <t>-516863763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</si>
  <si>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</si>
  <si>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</si>
  <si>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</si>
  <si>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115</t>
  </si>
  <si>
    <t>781121011</t>
  </si>
  <si>
    <t>Nátěr penetrační na stěnu</t>
  </si>
  <si>
    <t>1853651411</t>
  </si>
  <si>
    <t>Příprava podkladu před provedením obkladu nátěr penetrační na stěnu</t>
  </si>
  <si>
    <t>116</t>
  </si>
  <si>
    <t>781474118</t>
  </si>
  <si>
    <t>Montáž obkladů vnitřních keramických hladkých do 50 ks/m2 lepených flexibilním lepidlem</t>
  </si>
  <si>
    <t>-1580508555</t>
  </si>
  <si>
    <t>Montáž obkladů vnitřních stěn z dlaždic keramických lepených flexibilním lepidlem maloformátových hladkých přes 45 do 50 ks/m2</t>
  </si>
  <si>
    <t>117</t>
  </si>
  <si>
    <t>59761255</t>
  </si>
  <si>
    <t>obklad keramický hladký přes 45 do 50 ks/m2</t>
  </si>
  <si>
    <t>1017896899</t>
  </si>
  <si>
    <t>118</t>
  </si>
  <si>
    <t>998781102</t>
  </si>
  <si>
    <t>Přesun hmot tonážní pro obklady keramické v objektech v do 12 m</t>
  </si>
  <si>
    <t>-1840326363</t>
  </si>
  <si>
    <t>Přesun hmot pro obklady keramické stanovený z hmotnosti přesunovaného materiálu vodorovná dopravní vzdálenost do 50 m v objektech výšky přes 6 do 12 m</t>
  </si>
  <si>
    <t>783</t>
  </si>
  <si>
    <t>Dokončovací práce - nátěry</t>
  </si>
  <si>
    <t>119</t>
  </si>
  <si>
    <t>783101203</t>
  </si>
  <si>
    <t>Jemné obroušení podkladu truhlářských konstrukcí před provedením nátěru</t>
  </si>
  <si>
    <t>1043376396</t>
  </si>
  <si>
    <t>Příprava podkladu truhlářských konstrukcí před provedením nátěru broušení smirkovým papírem nebo plátnem jemné</t>
  </si>
  <si>
    <t>120</t>
  </si>
  <si>
    <t>783117101</t>
  </si>
  <si>
    <t>Krycí jednonásobný syntetický nátěr truhlářských konstrukcí</t>
  </si>
  <si>
    <t>819287048</t>
  </si>
  <si>
    <t>Krycí nátěr truhlářských konstrukcí jednonásobný syntetický</t>
  </si>
  <si>
    <t>121</t>
  </si>
  <si>
    <t>783122101</t>
  </si>
  <si>
    <t>Lokální tmelení truhlářských konstrukcí včetně přebroušení disperzním tmelem plochy do 10%</t>
  </si>
  <si>
    <t>-1326943568</t>
  </si>
  <si>
    <t>Tmelení truhlářských konstrukcí lokální, včetně přebroušení tmelených míst rozsahu do 10% plochy, tmelem disperzním akrylátovým nebo latexovým</t>
  </si>
  <si>
    <t>122</t>
  </si>
  <si>
    <t>783162201</t>
  </si>
  <si>
    <t>Dotmelení skleněných výplní truhlářských konstrukcí sklenářským tmelem</t>
  </si>
  <si>
    <t>-931237054</t>
  </si>
  <si>
    <t>Dotmelení skleněných výplní truhlářských konstrukcí tmelem sklenářským</t>
  </si>
  <si>
    <t>123</t>
  </si>
  <si>
    <t>783314101</t>
  </si>
  <si>
    <t>Základní jednonásobný syntetický nátěr zámečnických konstrukcí</t>
  </si>
  <si>
    <t>375727929</t>
  </si>
  <si>
    <t>Základní nátěr zámečnických konstrukcí jednonásobný syntetický</t>
  </si>
  <si>
    <t>124</t>
  </si>
  <si>
    <t>783317101</t>
  </si>
  <si>
    <t>Krycí jednonásobný syntetický standardní nátěr zámečnických konstrukcí</t>
  </si>
  <si>
    <t>854625396</t>
  </si>
  <si>
    <t>Krycí nátěr (email) zámečnických konstrukcí jednonásobný syntetický standardní</t>
  </si>
  <si>
    <t>125</t>
  </si>
  <si>
    <t>783923161</t>
  </si>
  <si>
    <t>Penetrační akrylátový nátěr pórovitých betonových podlah</t>
  </si>
  <si>
    <t>196110431</t>
  </si>
  <si>
    <t>Penetrační nátěr betonových podlah pórovitých ( např. z cihelné dlažby, betonu apod.) akrylátový</t>
  </si>
  <si>
    <t>784</t>
  </si>
  <si>
    <t>Dokončovací práce - malby a tapety</t>
  </si>
  <si>
    <t>126</t>
  </si>
  <si>
    <t>784111001</t>
  </si>
  <si>
    <t>Oprášení (ometení ) podkladu v místnostech výšky do 3,80 m</t>
  </si>
  <si>
    <t>-1143293496</t>
  </si>
  <si>
    <t>Oprášení (ometení) podkladu v místnostech výšky do 3,80 m</t>
  </si>
  <si>
    <t>127</t>
  </si>
  <si>
    <t>784121001</t>
  </si>
  <si>
    <t>Oškrabání malby v mísnostech výšky do 3,80 m</t>
  </si>
  <si>
    <t>-1753949375</t>
  </si>
  <si>
    <t>Oškrabání malby v místnostech výšky do 3,80 m</t>
  </si>
  <si>
    <t>128</t>
  </si>
  <si>
    <t>784121011</t>
  </si>
  <si>
    <t>Rozmývání podkladu po oškrabání malby v místnostech výšky do 3,80 m</t>
  </si>
  <si>
    <t>274287461</t>
  </si>
  <si>
    <t>129</t>
  </si>
  <si>
    <t>784161201</t>
  </si>
  <si>
    <t>Lokální vyrovnání podkladu sádrovou stěrkou plochy do 0,1 m2 v místnostech výšky do 3,80 m</t>
  </si>
  <si>
    <t>-1570502752</t>
  </si>
  <si>
    <t>Lokální vyrovnání podkladu sádrovou stěrkou, tloušťky do 3 mm, plochy do 0,1 m2 v místnostech výšky do 3,80 m</t>
  </si>
  <si>
    <t>130</t>
  </si>
  <si>
    <t>784211011</t>
  </si>
  <si>
    <t>Jednonásobné bílé malby ze směsí za mokra velmi dobře otěruvzdorných v místnostech výšky do 3,80 m</t>
  </si>
  <si>
    <t>1001987200</t>
  </si>
  <si>
    <t>Malby z malířských směsí otěruvzdorných za mokra jednonásobné, bílé za mokra otěruvzdorné velmi dobře v místnostech výšky do 3,80 m</t>
  </si>
  <si>
    <t>131</t>
  </si>
  <si>
    <t>784211063</t>
  </si>
  <si>
    <t>Příplatek k cenám 1x maleb ze směsí za mokra otěruvzdorných za barevnou malbu středně sytého odstínu</t>
  </si>
  <si>
    <t>-1190099188</t>
  </si>
  <si>
    <t>Malby z malířských směsí otěruvzdorných za mokra Příplatek k cenám jednonásobných maleb za provádění barevné malby tónované na tónovacích automatech, v odstínu středně sytém</t>
  </si>
  <si>
    <t>132</t>
  </si>
  <si>
    <t>784660141</t>
  </si>
  <si>
    <t>Jednonásobný obnovovací syntetický nátěr linkrusty v místnosti výšky do 3,80 m</t>
  </si>
  <si>
    <t>1125642380</t>
  </si>
  <si>
    <t>Linkrustace obnovovací nátěr linkrusty, jednonásobný syntetický v místnostech výšky do 3,80 m</t>
  </si>
  <si>
    <t>786</t>
  </si>
  <si>
    <t>Dokončovací práce - čalounické úpravy</t>
  </si>
  <si>
    <t>133</t>
  </si>
  <si>
    <t>786624111</t>
  </si>
  <si>
    <t>Dmtž a Montáž lamelové žaluzie do oken zdvojených dřevěných otevíravých, sklápěcích a vyklápěcích</t>
  </si>
  <si>
    <t>752523054</t>
  </si>
  <si>
    <t>Dmtž a Montáž zastiňujících žaluzií lamelových do oken zdvojených otevíravých, sklápěcích nebo vyklápěcích dřevěných</t>
  </si>
  <si>
    <t>SO02 - Venkovní úpravy</t>
  </si>
  <si>
    <t xml:space="preserve">    1 - Zemní práce</t>
  </si>
  <si>
    <t xml:space="preserve">    5 - Komunikace pozemní</t>
  </si>
  <si>
    <t>Zemní práce</t>
  </si>
  <si>
    <t>121151103</t>
  </si>
  <si>
    <t>Sejmutí ornice plochy do 100 m2 tl vrstvy do 200 mm strojně</t>
  </si>
  <si>
    <t>1959854252</t>
  </si>
  <si>
    <t>Sejmutí ornice strojně při souvislé ploše do 100 m2, tl. vrstvy do 200 mm</t>
  </si>
  <si>
    <t>122252203</t>
  </si>
  <si>
    <t>Odkopávky a prokopávky nezapažené pro silnice a dálnice v hornině třídy těžitelnosti I objem do 100 m3 strojně</t>
  </si>
  <si>
    <t>448137196</t>
  </si>
  <si>
    <t>Odkopávky a prokopávky nezapažené pro silnice a dálnice strojně v hornině třídy těžitelnosti I do 100 m3</t>
  </si>
  <si>
    <t>131151100</t>
  </si>
  <si>
    <t>Hloubení jam nezapažených v hornině třídy těžitelnosti I, skupiny 1 a 2 objem do 20 m3 strojně</t>
  </si>
  <si>
    <t>-1681766509</t>
  </si>
  <si>
    <t>Hloubení nezapažených jam a zářezů strojně s urovnáním dna do předepsaného profilu a spádu v hornině třídy těžitelnosti I skupiny 1 a 2 do 20 m3</t>
  </si>
  <si>
    <t>162406111</t>
  </si>
  <si>
    <t>Vodorovné přemístění do 2000 m bez naložení výkopku ze zemin schopných zúrodnění</t>
  </si>
  <si>
    <t>2034217798</t>
  </si>
  <si>
    <t>Vodorovné přemístění výkopku bez naložení, avšak se složením zemin schopných zúrodnění, na vzdálenost přes 1000 do 2000 m</t>
  </si>
  <si>
    <t>338171113</t>
  </si>
  <si>
    <t>Osazování sloupků a vzpěr plotových ocelových v do 2,00 m se zabetonováním</t>
  </si>
  <si>
    <t>-931478954</t>
  </si>
  <si>
    <t>Montáž sloupků a vzpěr plotových ocelových trubkových nebo profilovaných výšky do 2,00 m se zabetonováním do 0,08 m3 do připravených jamek</t>
  </si>
  <si>
    <t>55342251</t>
  </si>
  <si>
    <t>sloupek plotový průběžný Pz a komaxitové 1750/38x1,5mm</t>
  </si>
  <si>
    <t>-115019245</t>
  </si>
  <si>
    <t>55342188</t>
  </si>
  <si>
    <t>plotová profilovaná vzpěra D 30-40mm dl 1,5-2,0m pro svařované pletivo v návinu povrchová úprava Pz a komaxit</t>
  </si>
  <si>
    <t>1023165685</t>
  </si>
  <si>
    <t>348101210</t>
  </si>
  <si>
    <t>Osazení vrat a vrátek k oplocení na ocelové sloupky do 2 m2</t>
  </si>
  <si>
    <t>801553912</t>
  </si>
  <si>
    <t>Osazení vrat a vrátek k oplocení na sloupky ocelové, plochy jednotlivě do 2 m2</t>
  </si>
  <si>
    <t>55342333</t>
  </si>
  <si>
    <t>branka plotová jednokřídlá Pz s PVC vrstvou 1000x1530mm</t>
  </si>
  <si>
    <t>1497884745</t>
  </si>
  <si>
    <t>348401120</t>
  </si>
  <si>
    <t>Montáž oplocení ze strojového pletiva s napínacími dráty výšky do 1,6 m</t>
  </si>
  <si>
    <t>2045525813</t>
  </si>
  <si>
    <t>Montáž oplocení z pletiva strojového s napínacími dráty do 1,6 m</t>
  </si>
  <si>
    <t>31327501</t>
  </si>
  <si>
    <t>pletivo drátěné plastifikované se čtvercovými oky 50/2,2mm v 1250mm</t>
  </si>
  <si>
    <t>-57697844</t>
  </si>
  <si>
    <t>Komunikace pozemní</t>
  </si>
  <si>
    <t>564851111</t>
  </si>
  <si>
    <t>Podklad ze štěrkodrtě ŠD tl 150 mm</t>
  </si>
  <si>
    <t>-2068854386</t>
  </si>
  <si>
    <t>Podklad ze štěrkodrti ŠD s rozprostřením a zhutněním, po zhutnění tl. 150 mm</t>
  </si>
  <si>
    <t>596211110</t>
  </si>
  <si>
    <t>Kladení zámkové dlažby komunikací pro pěší tl 60 mm skupiny A pl do 50 m2</t>
  </si>
  <si>
    <t>-1892459726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</si>
  <si>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</si>
  <si>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59245018</t>
  </si>
  <si>
    <t>dlažba tvar obdélník betonová 200x100x60mm přírodní</t>
  </si>
  <si>
    <t>1917223806</t>
  </si>
  <si>
    <t>911381114</t>
  </si>
  <si>
    <t>Silniční svodidlo betonové jednostranné průběžné délky 2 m výšky 0,8 m</t>
  </si>
  <si>
    <t>-1002398260</t>
  </si>
  <si>
    <t>Silniční svodidlo betonové jednostranné průběžné délky 2 m, výšky 0,8 m</t>
  </si>
  <si>
    <t>916131213</t>
  </si>
  <si>
    <t>Osazení silničního obrubníku betonového stojatého s boční opěrou do lože z betonu prostého</t>
  </si>
  <si>
    <t>-691122774</t>
  </si>
  <si>
    <t>Osazení silničního obrubníku betonového se zřízením lože, s vyplněním a zatřením spár cementovou maltou stojatého s boční opěrou z betonu prostého, do lože z betonu prostého</t>
  </si>
  <si>
    <t>59217017</t>
  </si>
  <si>
    <t>obrubník betonový chodníkový 1000x100x250mm</t>
  </si>
  <si>
    <t>1478684613</t>
  </si>
  <si>
    <t>998223011</t>
  </si>
  <si>
    <t>Přesun hmot pro pozemní komunikace s krytem dlážděným</t>
  </si>
  <si>
    <t>-822882756</t>
  </si>
  <si>
    <t>Přesun hmot pro pozemní komunikace s krytem dlážděným dopravní vzdálenost do 200 m jakékoliv délky objektu</t>
  </si>
  <si>
    <t>767649195</t>
  </si>
  <si>
    <t>Montáž dveří - zámek</t>
  </si>
  <si>
    <t>1069718484</t>
  </si>
  <si>
    <t>Montáž dveří ocelových doplňků dveří - 
zámku</t>
  </si>
  <si>
    <t>53491640</t>
  </si>
  <si>
    <t>-1677514794</t>
  </si>
  <si>
    <t>998767101</t>
  </si>
  <si>
    <t>Přesun hmot tonážní pro zámečnické konstrukce v objektech v do 6 m</t>
  </si>
  <si>
    <t>1533400391</t>
  </si>
  <si>
    <t>Přesun hmot pro zámečnické konstrukce stanovený z hmotnosti přesunovaného materiálu vodorovná dopravní vzdálenost do 50 m v objektech výšky do 6 m</t>
  </si>
  <si>
    <t>SO20 - Vedlejší náklady</t>
  </si>
  <si>
    <t>VRN - Vedlejší rozpočtové náklady</t>
  </si>
  <si>
    <t xml:space="preserve">    VRN3 - Zařízení staveniště</t>
  </si>
  <si>
    <t>VRN</t>
  </si>
  <si>
    <t>Vedlejší rozpočtové náklady</t>
  </si>
  <si>
    <t>VRN3</t>
  </si>
  <si>
    <t>Zařízení staveniště</t>
  </si>
  <si>
    <t>030001000</t>
  </si>
  <si>
    <t>Náklady spojené s vybudováním, provozem a likvidací zařízení staveniště</t>
  </si>
  <si>
    <t>kpl</t>
  </si>
  <si>
    <t>1024</t>
  </si>
  <si>
    <t>-2016351061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</si>
</sst>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topLeftCell="A25" workbookViewId="0"/>
  </sheetViews>
  <sheetFormatPr defaultRowHeight="12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08" t="s">
        <v>14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19"/>
      <c r="AQ5" s="19"/>
      <c r="AR5" s="17"/>
      <c r="BE5" s="205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0" t="s">
        <v>17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19"/>
      <c r="AQ6" s="19"/>
      <c r="AR6" s="17"/>
      <c r="BE6" s="206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06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06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6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06"/>
      <c r="BS10" s="14" t="s">
        <v>6</v>
      </c>
    </row>
    <row r="11" spans="1:74" s="1" customFormat="1" ht="18.45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19</v>
      </c>
      <c r="AO11" s="19"/>
      <c r="AP11" s="19"/>
      <c r="AQ11" s="19"/>
      <c r="AR11" s="17"/>
      <c r="BE11" s="206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6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31</v>
      </c>
      <c r="AO13" s="19"/>
      <c r="AP13" s="19"/>
      <c r="AQ13" s="19"/>
      <c r="AR13" s="17"/>
      <c r="BE13" s="206"/>
      <c r="BS13" s="14" t="s">
        <v>6</v>
      </c>
    </row>
    <row r="14" spans="1:74" ht="13.2">
      <c r="B14" s="18"/>
      <c r="C14" s="19"/>
      <c r="D14" s="19"/>
      <c r="E14" s="211" t="s">
        <v>31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6" t="s">
        <v>29</v>
      </c>
      <c r="AL14" s="19"/>
      <c r="AM14" s="19"/>
      <c r="AN14" s="28" t="s">
        <v>31</v>
      </c>
      <c r="AO14" s="19"/>
      <c r="AP14" s="19"/>
      <c r="AQ14" s="19"/>
      <c r="AR14" s="17"/>
      <c r="BE14" s="206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6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33</v>
      </c>
      <c r="AO16" s="19"/>
      <c r="AP16" s="19"/>
      <c r="AQ16" s="19"/>
      <c r="AR16" s="17"/>
      <c r="BE16" s="206"/>
      <c r="BS16" s="14" t="s">
        <v>4</v>
      </c>
    </row>
    <row r="17" spans="1:71" s="1" customFormat="1" ht="18.45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35</v>
      </c>
      <c r="AO17" s="19"/>
      <c r="AP17" s="19"/>
      <c r="AQ17" s="19"/>
      <c r="AR17" s="17"/>
      <c r="BE17" s="206"/>
      <c r="BS17" s="14" t="s">
        <v>36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6"/>
      <c r="BS18" s="14" t="s">
        <v>6</v>
      </c>
    </row>
    <row r="19" spans="1:71" s="1" customFormat="1" ht="12" customHeight="1">
      <c r="B19" s="18"/>
      <c r="C19" s="19"/>
      <c r="D19" s="26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06"/>
      <c r="BS19" s="14" t="s">
        <v>6</v>
      </c>
    </row>
    <row r="20" spans="1:71" s="1" customFormat="1" ht="18.45" customHeight="1">
      <c r="B20" s="18"/>
      <c r="C20" s="19"/>
      <c r="D20" s="19"/>
      <c r="E20" s="24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06"/>
      <c r="BS20" s="14" t="s">
        <v>36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6"/>
    </row>
    <row r="22" spans="1:71" s="1" customFormat="1" ht="12" customHeight="1">
      <c r="B22" s="18"/>
      <c r="C22" s="19"/>
      <c r="D22" s="26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6"/>
    </row>
    <row r="23" spans="1:71" s="1" customFormat="1" ht="48" customHeight="1">
      <c r="B23" s="18"/>
      <c r="C23" s="19"/>
      <c r="D23" s="19"/>
      <c r="E23" s="213" t="s">
        <v>40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19"/>
      <c r="AP23" s="19"/>
      <c r="AQ23" s="19"/>
      <c r="AR23" s="17"/>
      <c r="BE23" s="206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6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6"/>
    </row>
    <row r="26" spans="1:71" s="2" customFormat="1" ht="25.95" customHeight="1">
      <c r="A26" s="31"/>
      <c r="B26" s="32"/>
      <c r="C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4">
        <f>ROUND(AG54,2)</f>
        <v>0</v>
      </c>
      <c r="AL26" s="215"/>
      <c r="AM26" s="215"/>
      <c r="AN26" s="215"/>
      <c r="AO26" s="215"/>
      <c r="AP26" s="33"/>
      <c r="AQ26" s="33"/>
      <c r="AR26" s="36"/>
      <c r="BE26" s="206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6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6" t="s">
        <v>42</v>
      </c>
      <c r="M28" s="216"/>
      <c r="N28" s="216"/>
      <c r="O28" s="216"/>
      <c r="P28" s="216"/>
      <c r="Q28" s="33"/>
      <c r="R28" s="33"/>
      <c r="S28" s="33"/>
      <c r="T28" s="33"/>
      <c r="U28" s="33"/>
      <c r="V28" s="33"/>
      <c r="W28" s="216" t="s">
        <v>43</v>
      </c>
      <c r="X28" s="216"/>
      <c r="Y28" s="216"/>
      <c r="Z28" s="216"/>
      <c r="AA28" s="216"/>
      <c r="AB28" s="216"/>
      <c r="AC28" s="216"/>
      <c r="AD28" s="216"/>
      <c r="AE28" s="216"/>
      <c r="AF28" s="33"/>
      <c r="AG28" s="33"/>
      <c r="AH28" s="33"/>
      <c r="AI28" s="33"/>
      <c r="AJ28" s="33"/>
      <c r="AK28" s="216" t="s">
        <v>44</v>
      </c>
      <c r="AL28" s="216"/>
      <c r="AM28" s="216"/>
      <c r="AN28" s="216"/>
      <c r="AO28" s="216"/>
      <c r="AP28" s="33"/>
      <c r="AQ28" s="33"/>
      <c r="AR28" s="36"/>
      <c r="BE28" s="206"/>
    </row>
    <row r="29" spans="1:71" s="3" customFormat="1" ht="14.4" customHeight="1">
      <c r="B29" s="37"/>
      <c r="C29" s="38"/>
      <c r="D29" s="26" t="s">
        <v>45</v>
      </c>
      <c r="E29" s="38"/>
      <c r="F29" s="26" t="s">
        <v>46</v>
      </c>
      <c r="G29" s="38"/>
      <c r="H29" s="38"/>
      <c r="I29" s="38"/>
      <c r="J29" s="38"/>
      <c r="K29" s="38"/>
      <c r="L29" s="219">
        <v>0.21</v>
      </c>
      <c r="M29" s="218"/>
      <c r="N29" s="218"/>
      <c r="O29" s="218"/>
      <c r="P29" s="218"/>
      <c r="Q29" s="38"/>
      <c r="R29" s="38"/>
      <c r="S29" s="38"/>
      <c r="T29" s="38"/>
      <c r="U29" s="38"/>
      <c r="V29" s="38"/>
      <c r="W29" s="217">
        <f>ROUND(AZ54, 2)</f>
        <v>0</v>
      </c>
      <c r="X29" s="218"/>
      <c r="Y29" s="218"/>
      <c r="Z29" s="218"/>
      <c r="AA29" s="218"/>
      <c r="AB29" s="218"/>
      <c r="AC29" s="218"/>
      <c r="AD29" s="218"/>
      <c r="AE29" s="218"/>
      <c r="AF29" s="38"/>
      <c r="AG29" s="38"/>
      <c r="AH29" s="38"/>
      <c r="AI29" s="38"/>
      <c r="AJ29" s="38"/>
      <c r="AK29" s="217">
        <f>ROUND(AV54, 2)</f>
        <v>0</v>
      </c>
      <c r="AL29" s="218"/>
      <c r="AM29" s="218"/>
      <c r="AN29" s="218"/>
      <c r="AO29" s="218"/>
      <c r="AP29" s="38"/>
      <c r="AQ29" s="38"/>
      <c r="AR29" s="39"/>
      <c r="BE29" s="207"/>
    </row>
    <row r="30" spans="1:71" s="3" customFormat="1" ht="14.4" customHeight="1">
      <c r="B30" s="37"/>
      <c r="C30" s="38"/>
      <c r="D30" s="38"/>
      <c r="E30" s="38"/>
      <c r="F30" s="26" t="s">
        <v>47</v>
      </c>
      <c r="G30" s="38"/>
      <c r="H30" s="38"/>
      <c r="I30" s="38"/>
      <c r="J30" s="38"/>
      <c r="K30" s="38"/>
      <c r="L30" s="219">
        <v>0.15</v>
      </c>
      <c r="M30" s="218"/>
      <c r="N30" s="218"/>
      <c r="O30" s="218"/>
      <c r="P30" s="218"/>
      <c r="Q30" s="38"/>
      <c r="R30" s="38"/>
      <c r="S30" s="38"/>
      <c r="T30" s="38"/>
      <c r="U30" s="38"/>
      <c r="V30" s="38"/>
      <c r="W30" s="217">
        <f>ROUND(BA54, 2)</f>
        <v>0</v>
      </c>
      <c r="X30" s="218"/>
      <c r="Y30" s="218"/>
      <c r="Z30" s="218"/>
      <c r="AA30" s="218"/>
      <c r="AB30" s="218"/>
      <c r="AC30" s="218"/>
      <c r="AD30" s="218"/>
      <c r="AE30" s="218"/>
      <c r="AF30" s="38"/>
      <c r="AG30" s="38"/>
      <c r="AH30" s="38"/>
      <c r="AI30" s="38"/>
      <c r="AJ30" s="38"/>
      <c r="AK30" s="217">
        <f>ROUND(AW54, 2)</f>
        <v>0</v>
      </c>
      <c r="AL30" s="218"/>
      <c r="AM30" s="218"/>
      <c r="AN30" s="218"/>
      <c r="AO30" s="218"/>
      <c r="AP30" s="38"/>
      <c r="AQ30" s="38"/>
      <c r="AR30" s="39"/>
      <c r="BE30" s="207"/>
    </row>
    <row r="31" spans="1:71" s="3" customFormat="1" ht="14.4" hidden="1" customHeight="1">
      <c r="B31" s="37"/>
      <c r="C31" s="38"/>
      <c r="D31" s="38"/>
      <c r="E31" s="38"/>
      <c r="F31" s="26" t="s">
        <v>48</v>
      </c>
      <c r="G31" s="38"/>
      <c r="H31" s="38"/>
      <c r="I31" s="38"/>
      <c r="J31" s="38"/>
      <c r="K31" s="38"/>
      <c r="L31" s="219">
        <v>0.21</v>
      </c>
      <c r="M31" s="218"/>
      <c r="N31" s="218"/>
      <c r="O31" s="218"/>
      <c r="P31" s="218"/>
      <c r="Q31" s="38"/>
      <c r="R31" s="38"/>
      <c r="S31" s="38"/>
      <c r="T31" s="38"/>
      <c r="U31" s="38"/>
      <c r="V31" s="38"/>
      <c r="W31" s="217">
        <f>ROUND(BB54, 2)</f>
        <v>0</v>
      </c>
      <c r="X31" s="218"/>
      <c r="Y31" s="218"/>
      <c r="Z31" s="218"/>
      <c r="AA31" s="218"/>
      <c r="AB31" s="218"/>
      <c r="AC31" s="218"/>
      <c r="AD31" s="218"/>
      <c r="AE31" s="218"/>
      <c r="AF31" s="38"/>
      <c r="AG31" s="38"/>
      <c r="AH31" s="38"/>
      <c r="AI31" s="38"/>
      <c r="AJ31" s="38"/>
      <c r="AK31" s="217">
        <v>0</v>
      </c>
      <c r="AL31" s="218"/>
      <c r="AM31" s="218"/>
      <c r="AN31" s="218"/>
      <c r="AO31" s="218"/>
      <c r="AP31" s="38"/>
      <c r="AQ31" s="38"/>
      <c r="AR31" s="39"/>
      <c r="BE31" s="207"/>
    </row>
    <row r="32" spans="1:71" s="3" customFormat="1" ht="14.4" hidden="1" customHeight="1">
      <c r="B32" s="37"/>
      <c r="C32" s="38"/>
      <c r="D32" s="38"/>
      <c r="E32" s="38"/>
      <c r="F32" s="26" t="s">
        <v>49</v>
      </c>
      <c r="G32" s="38"/>
      <c r="H32" s="38"/>
      <c r="I32" s="38"/>
      <c r="J32" s="38"/>
      <c r="K32" s="38"/>
      <c r="L32" s="219">
        <v>0.15</v>
      </c>
      <c r="M32" s="218"/>
      <c r="N32" s="218"/>
      <c r="O32" s="218"/>
      <c r="P32" s="218"/>
      <c r="Q32" s="38"/>
      <c r="R32" s="38"/>
      <c r="S32" s="38"/>
      <c r="T32" s="38"/>
      <c r="U32" s="38"/>
      <c r="V32" s="38"/>
      <c r="W32" s="217">
        <f>ROUND(BC54, 2)</f>
        <v>0</v>
      </c>
      <c r="X32" s="218"/>
      <c r="Y32" s="218"/>
      <c r="Z32" s="218"/>
      <c r="AA32" s="218"/>
      <c r="AB32" s="218"/>
      <c r="AC32" s="218"/>
      <c r="AD32" s="218"/>
      <c r="AE32" s="218"/>
      <c r="AF32" s="38"/>
      <c r="AG32" s="38"/>
      <c r="AH32" s="38"/>
      <c r="AI32" s="38"/>
      <c r="AJ32" s="38"/>
      <c r="AK32" s="217">
        <v>0</v>
      </c>
      <c r="AL32" s="218"/>
      <c r="AM32" s="218"/>
      <c r="AN32" s="218"/>
      <c r="AO32" s="218"/>
      <c r="AP32" s="38"/>
      <c r="AQ32" s="38"/>
      <c r="AR32" s="39"/>
      <c r="BE32" s="207"/>
    </row>
    <row r="33" spans="1:57" s="3" customFormat="1" ht="14.4" hidden="1" customHeight="1">
      <c r="B33" s="37"/>
      <c r="C33" s="38"/>
      <c r="D33" s="38"/>
      <c r="E33" s="38"/>
      <c r="F33" s="26" t="s">
        <v>50</v>
      </c>
      <c r="G33" s="38"/>
      <c r="H33" s="38"/>
      <c r="I33" s="38"/>
      <c r="J33" s="38"/>
      <c r="K33" s="38"/>
      <c r="L33" s="219">
        <v>0</v>
      </c>
      <c r="M33" s="218"/>
      <c r="N33" s="218"/>
      <c r="O33" s="218"/>
      <c r="P33" s="218"/>
      <c r="Q33" s="38"/>
      <c r="R33" s="38"/>
      <c r="S33" s="38"/>
      <c r="T33" s="38"/>
      <c r="U33" s="38"/>
      <c r="V33" s="38"/>
      <c r="W33" s="217">
        <f>ROUND(BD54, 2)</f>
        <v>0</v>
      </c>
      <c r="X33" s="218"/>
      <c r="Y33" s="218"/>
      <c r="Z33" s="218"/>
      <c r="AA33" s="218"/>
      <c r="AB33" s="218"/>
      <c r="AC33" s="218"/>
      <c r="AD33" s="218"/>
      <c r="AE33" s="218"/>
      <c r="AF33" s="38"/>
      <c r="AG33" s="38"/>
      <c r="AH33" s="38"/>
      <c r="AI33" s="38"/>
      <c r="AJ33" s="38"/>
      <c r="AK33" s="217">
        <v>0</v>
      </c>
      <c r="AL33" s="218"/>
      <c r="AM33" s="218"/>
      <c r="AN33" s="218"/>
      <c r="AO33" s="218"/>
      <c r="AP33" s="38"/>
      <c r="AQ33" s="38"/>
      <c r="AR33" s="39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5" customHeight="1">
      <c r="A35" s="31"/>
      <c r="B35" s="32"/>
      <c r="C35" s="40"/>
      <c r="D35" s="41" t="s">
        <v>51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52</v>
      </c>
      <c r="U35" s="42"/>
      <c r="V35" s="42"/>
      <c r="W35" s="42"/>
      <c r="X35" s="220" t="s">
        <v>53</v>
      </c>
      <c r="Y35" s="221"/>
      <c r="Z35" s="221"/>
      <c r="AA35" s="221"/>
      <c r="AB35" s="221"/>
      <c r="AC35" s="42"/>
      <c r="AD35" s="42"/>
      <c r="AE35" s="42"/>
      <c r="AF35" s="42"/>
      <c r="AG35" s="42"/>
      <c r="AH35" s="42"/>
      <c r="AI35" s="42"/>
      <c r="AJ35" s="42"/>
      <c r="AK35" s="222">
        <f>SUM(AK26:AK33)</f>
        <v>0</v>
      </c>
      <c r="AL35" s="221"/>
      <c r="AM35" s="221"/>
      <c r="AN35" s="221"/>
      <c r="AO35" s="223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" customHeight="1">
      <c r="A42" s="31"/>
      <c r="B42" s="32"/>
      <c r="C42" s="20" t="s">
        <v>54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2020_10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24" t="str">
        <f>K6</f>
        <v>Provizorní MŠ Česká Třebová - Lhotka</v>
      </c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53"/>
      <c r="AQ45" s="53"/>
      <c r="AR45" s="54"/>
    </row>
    <row r="46" spans="1:57" s="2" customFormat="1" ht="6.9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>Česká Třebová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26" t="str">
        <f>IF(AN8= "","",AN8)</f>
        <v>10. 8. 2020</v>
      </c>
      <c r="AN47" s="226"/>
      <c r="AO47" s="33"/>
      <c r="AP47" s="33"/>
      <c r="AQ47" s="33"/>
      <c r="AR47" s="36"/>
      <c r="BE47" s="31"/>
    </row>
    <row r="48" spans="1:57" s="2" customFormat="1" ht="6.9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26.4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Město Česká Třebová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32</v>
      </c>
      <c r="AJ49" s="33"/>
      <c r="AK49" s="33"/>
      <c r="AL49" s="33"/>
      <c r="AM49" s="227" t="str">
        <f>IF(E17="","",E17)</f>
        <v>Projekce Žižkov s.r.o. Ústí nad Orlicí</v>
      </c>
      <c r="AN49" s="228"/>
      <c r="AO49" s="228"/>
      <c r="AP49" s="228"/>
      <c r="AQ49" s="33"/>
      <c r="AR49" s="36"/>
      <c r="AS49" s="229" t="s">
        <v>55</v>
      </c>
      <c r="AT49" s="230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6" customHeight="1">
      <c r="A50" s="31"/>
      <c r="B50" s="32"/>
      <c r="C50" s="26" t="s">
        <v>30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37</v>
      </c>
      <c r="AJ50" s="33"/>
      <c r="AK50" s="33"/>
      <c r="AL50" s="33"/>
      <c r="AM50" s="227" t="str">
        <f>IF(E20="","",E20)</f>
        <v>ing. Vladimír Ent</v>
      </c>
      <c r="AN50" s="228"/>
      <c r="AO50" s="228"/>
      <c r="AP50" s="228"/>
      <c r="AQ50" s="33"/>
      <c r="AR50" s="36"/>
      <c r="AS50" s="231"/>
      <c r="AT50" s="232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8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33"/>
      <c r="AT51" s="234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35" t="s">
        <v>56</v>
      </c>
      <c r="D52" s="236"/>
      <c r="E52" s="236"/>
      <c r="F52" s="236"/>
      <c r="G52" s="236"/>
      <c r="H52" s="63"/>
      <c r="I52" s="237" t="s">
        <v>57</v>
      </c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  <c r="AF52" s="236"/>
      <c r="AG52" s="238" t="s">
        <v>58</v>
      </c>
      <c r="AH52" s="236"/>
      <c r="AI52" s="236"/>
      <c r="AJ52" s="236"/>
      <c r="AK52" s="236"/>
      <c r="AL52" s="236"/>
      <c r="AM52" s="236"/>
      <c r="AN52" s="237" t="s">
        <v>59</v>
      </c>
      <c r="AO52" s="236"/>
      <c r="AP52" s="236"/>
      <c r="AQ52" s="64" t="s">
        <v>60</v>
      </c>
      <c r="AR52" s="36"/>
      <c r="AS52" s="65" t="s">
        <v>61</v>
      </c>
      <c r="AT52" s="66" t="s">
        <v>62</v>
      </c>
      <c r="AU52" s="66" t="s">
        <v>63</v>
      </c>
      <c r="AV52" s="66" t="s">
        <v>64</v>
      </c>
      <c r="AW52" s="66" t="s">
        <v>65</v>
      </c>
      <c r="AX52" s="66" t="s">
        <v>66</v>
      </c>
      <c r="AY52" s="66" t="s">
        <v>67</v>
      </c>
      <c r="AZ52" s="66" t="s">
        <v>68</v>
      </c>
      <c r="BA52" s="66" t="s">
        <v>69</v>
      </c>
      <c r="BB52" s="66" t="s">
        <v>70</v>
      </c>
      <c r="BC52" s="66" t="s">
        <v>71</v>
      </c>
      <c r="BD52" s="67" t="s">
        <v>72</v>
      </c>
      <c r="BE52" s="31"/>
    </row>
    <row r="53" spans="1:91" s="2" customFormat="1" ht="10.8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" customHeight="1">
      <c r="B54" s="71"/>
      <c r="C54" s="72" t="s">
        <v>73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42">
        <f>ROUND(SUM(AG55:AG57),2)</f>
        <v>0</v>
      </c>
      <c r="AH54" s="242"/>
      <c r="AI54" s="242"/>
      <c r="AJ54" s="242"/>
      <c r="AK54" s="242"/>
      <c r="AL54" s="242"/>
      <c r="AM54" s="242"/>
      <c r="AN54" s="243">
        <f>SUM(AG54,AT54)</f>
        <v>0</v>
      </c>
      <c r="AO54" s="243"/>
      <c r="AP54" s="243"/>
      <c r="AQ54" s="75" t="s">
        <v>19</v>
      </c>
      <c r="AR54" s="76"/>
      <c r="AS54" s="77">
        <f>ROUND(SUM(AS55:AS57),2)</f>
        <v>0</v>
      </c>
      <c r="AT54" s="78">
        <f>ROUND(SUM(AV54:AW54),2)</f>
        <v>0</v>
      </c>
      <c r="AU54" s="79">
        <f>ROUND(SUM(AU55:AU57),5)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ROUND(SUM(AZ55:AZ57),2)</f>
        <v>0</v>
      </c>
      <c r="BA54" s="78">
        <f>ROUND(SUM(BA55:BA57),2)</f>
        <v>0</v>
      </c>
      <c r="BB54" s="78">
        <f>ROUND(SUM(BB55:BB57),2)</f>
        <v>0</v>
      </c>
      <c r="BC54" s="78">
        <f>ROUND(SUM(BC55:BC57),2)</f>
        <v>0</v>
      </c>
      <c r="BD54" s="80">
        <f>ROUND(SUM(BD55:BD57),2)</f>
        <v>0</v>
      </c>
      <c r="BS54" s="81" t="s">
        <v>74</v>
      </c>
      <c r="BT54" s="81" t="s">
        <v>75</v>
      </c>
      <c r="BU54" s="82" t="s">
        <v>76</v>
      </c>
      <c r="BV54" s="81" t="s">
        <v>77</v>
      </c>
      <c r="BW54" s="81" t="s">
        <v>5</v>
      </c>
      <c r="BX54" s="81" t="s">
        <v>78</v>
      </c>
      <c r="CL54" s="81" t="s">
        <v>19</v>
      </c>
    </row>
    <row r="55" spans="1:91" s="7" customFormat="1" ht="14.4" customHeight="1">
      <c r="A55" s="83" t="s">
        <v>79</v>
      </c>
      <c r="B55" s="84"/>
      <c r="C55" s="85"/>
      <c r="D55" s="241" t="s">
        <v>80</v>
      </c>
      <c r="E55" s="241"/>
      <c r="F55" s="241"/>
      <c r="G55" s="241"/>
      <c r="H55" s="241"/>
      <c r="I55" s="86"/>
      <c r="J55" s="241" t="s">
        <v>81</v>
      </c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39">
        <f>'SO01 - Stavební úpravy bu...'!J30</f>
        <v>0</v>
      </c>
      <c r="AH55" s="240"/>
      <c r="AI55" s="240"/>
      <c r="AJ55" s="240"/>
      <c r="AK55" s="240"/>
      <c r="AL55" s="240"/>
      <c r="AM55" s="240"/>
      <c r="AN55" s="239">
        <f>SUM(AG55,AT55)</f>
        <v>0</v>
      </c>
      <c r="AO55" s="240"/>
      <c r="AP55" s="240"/>
      <c r="AQ55" s="87" t="s">
        <v>82</v>
      </c>
      <c r="AR55" s="88"/>
      <c r="AS55" s="89">
        <v>0</v>
      </c>
      <c r="AT55" s="90">
        <f>ROUND(SUM(AV55:AW55),2)</f>
        <v>0</v>
      </c>
      <c r="AU55" s="91">
        <f>'SO01 - Stavební úpravy bu...'!P100</f>
        <v>0</v>
      </c>
      <c r="AV55" s="90">
        <f>'SO01 - Stavební úpravy bu...'!J33</f>
        <v>0</v>
      </c>
      <c r="AW55" s="90">
        <f>'SO01 - Stavební úpravy bu...'!J34</f>
        <v>0</v>
      </c>
      <c r="AX55" s="90">
        <f>'SO01 - Stavební úpravy bu...'!J35</f>
        <v>0</v>
      </c>
      <c r="AY55" s="90">
        <f>'SO01 - Stavební úpravy bu...'!J36</f>
        <v>0</v>
      </c>
      <c r="AZ55" s="90">
        <f>'SO01 - Stavební úpravy bu...'!F33</f>
        <v>0</v>
      </c>
      <c r="BA55" s="90">
        <f>'SO01 - Stavební úpravy bu...'!F34</f>
        <v>0</v>
      </c>
      <c r="BB55" s="90">
        <f>'SO01 - Stavební úpravy bu...'!F35</f>
        <v>0</v>
      </c>
      <c r="BC55" s="90">
        <f>'SO01 - Stavební úpravy bu...'!F36</f>
        <v>0</v>
      </c>
      <c r="BD55" s="92">
        <f>'SO01 - Stavební úpravy bu...'!F37</f>
        <v>0</v>
      </c>
      <c r="BT55" s="93" t="s">
        <v>83</v>
      </c>
      <c r="BV55" s="93" t="s">
        <v>77</v>
      </c>
      <c r="BW55" s="93" t="s">
        <v>84</v>
      </c>
      <c r="BX55" s="93" t="s">
        <v>5</v>
      </c>
      <c r="CL55" s="93" t="s">
        <v>19</v>
      </c>
      <c r="CM55" s="93" t="s">
        <v>85</v>
      </c>
    </row>
    <row r="56" spans="1:91" s="7" customFormat="1" ht="14.4" customHeight="1">
      <c r="A56" s="83" t="s">
        <v>79</v>
      </c>
      <c r="B56" s="84"/>
      <c r="C56" s="85"/>
      <c r="D56" s="241" t="s">
        <v>86</v>
      </c>
      <c r="E56" s="241"/>
      <c r="F56" s="241"/>
      <c r="G56" s="241"/>
      <c r="H56" s="241"/>
      <c r="I56" s="86"/>
      <c r="J56" s="241" t="s">
        <v>87</v>
      </c>
      <c r="K56" s="241"/>
      <c r="L56" s="241"/>
      <c r="M56" s="241"/>
      <c r="N56" s="241"/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  <c r="AC56" s="241"/>
      <c r="AD56" s="241"/>
      <c r="AE56" s="241"/>
      <c r="AF56" s="241"/>
      <c r="AG56" s="239">
        <f>'SO02 - Venkovní úpravy'!J30</f>
        <v>0</v>
      </c>
      <c r="AH56" s="240"/>
      <c r="AI56" s="240"/>
      <c r="AJ56" s="240"/>
      <c r="AK56" s="240"/>
      <c r="AL56" s="240"/>
      <c r="AM56" s="240"/>
      <c r="AN56" s="239">
        <f>SUM(AG56,AT56)</f>
        <v>0</v>
      </c>
      <c r="AO56" s="240"/>
      <c r="AP56" s="240"/>
      <c r="AQ56" s="87" t="s">
        <v>82</v>
      </c>
      <c r="AR56" s="88"/>
      <c r="AS56" s="89">
        <v>0</v>
      </c>
      <c r="AT56" s="90">
        <f>ROUND(SUM(AV56:AW56),2)</f>
        <v>0</v>
      </c>
      <c r="AU56" s="91">
        <f>'SO02 - Venkovní úpravy'!P87</f>
        <v>0</v>
      </c>
      <c r="AV56" s="90">
        <f>'SO02 - Venkovní úpravy'!J33</f>
        <v>0</v>
      </c>
      <c r="AW56" s="90">
        <f>'SO02 - Venkovní úpravy'!J34</f>
        <v>0</v>
      </c>
      <c r="AX56" s="90">
        <f>'SO02 - Venkovní úpravy'!J35</f>
        <v>0</v>
      </c>
      <c r="AY56" s="90">
        <f>'SO02 - Venkovní úpravy'!J36</f>
        <v>0</v>
      </c>
      <c r="AZ56" s="90">
        <f>'SO02 - Venkovní úpravy'!F33</f>
        <v>0</v>
      </c>
      <c r="BA56" s="90">
        <f>'SO02 - Venkovní úpravy'!F34</f>
        <v>0</v>
      </c>
      <c r="BB56" s="90">
        <f>'SO02 - Venkovní úpravy'!F35</f>
        <v>0</v>
      </c>
      <c r="BC56" s="90">
        <f>'SO02 - Venkovní úpravy'!F36</f>
        <v>0</v>
      </c>
      <c r="BD56" s="92">
        <f>'SO02 - Venkovní úpravy'!F37</f>
        <v>0</v>
      </c>
      <c r="BT56" s="93" t="s">
        <v>83</v>
      </c>
      <c r="BV56" s="93" t="s">
        <v>77</v>
      </c>
      <c r="BW56" s="93" t="s">
        <v>88</v>
      </c>
      <c r="BX56" s="93" t="s">
        <v>5</v>
      </c>
      <c r="CL56" s="93" t="s">
        <v>19</v>
      </c>
      <c r="CM56" s="93" t="s">
        <v>85</v>
      </c>
    </row>
    <row r="57" spans="1:91" s="7" customFormat="1" ht="14.4" customHeight="1">
      <c r="A57" s="83" t="s">
        <v>79</v>
      </c>
      <c r="B57" s="84"/>
      <c r="C57" s="85"/>
      <c r="D57" s="241" t="s">
        <v>89</v>
      </c>
      <c r="E57" s="241"/>
      <c r="F57" s="241"/>
      <c r="G57" s="241"/>
      <c r="H57" s="241"/>
      <c r="I57" s="86"/>
      <c r="J57" s="241" t="s">
        <v>90</v>
      </c>
      <c r="K57" s="241"/>
      <c r="L57" s="241"/>
      <c r="M57" s="241"/>
      <c r="N57" s="241"/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  <c r="AA57" s="241"/>
      <c r="AB57" s="241"/>
      <c r="AC57" s="241"/>
      <c r="AD57" s="241"/>
      <c r="AE57" s="241"/>
      <c r="AF57" s="241"/>
      <c r="AG57" s="239">
        <f>'SO20 - Vedlejší náklady'!J30</f>
        <v>0</v>
      </c>
      <c r="AH57" s="240"/>
      <c r="AI57" s="240"/>
      <c r="AJ57" s="240"/>
      <c r="AK57" s="240"/>
      <c r="AL57" s="240"/>
      <c r="AM57" s="240"/>
      <c r="AN57" s="239">
        <f>SUM(AG57,AT57)</f>
        <v>0</v>
      </c>
      <c r="AO57" s="240"/>
      <c r="AP57" s="240"/>
      <c r="AQ57" s="87" t="s">
        <v>82</v>
      </c>
      <c r="AR57" s="88"/>
      <c r="AS57" s="94">
        <v>0</v>
      </c>
      <c r="AT57" s="95">
        <f>ROUND(SUM(AV57:AW57),2)</f>
        <v>0</v>
      </c>
      <c r="AU57" s="96">
        <f>'SO20 - Vedlejší náklady'!P81</f>
        <v>0</v>
      </c>
      <c r="AV57" s="95">
        <f>'SO20 - Vedlejší náklady'!J33</f>
        <v>0</v>
      </c>
      <c r="AW57" s="95">
        <f>'SO20 - Vedlejší náklady'!J34</f>
        <v>0</v>
      </c>
      <c r="AX57" s="95">
        <f>'SO20 - Vedlejší náklady'!J35</f>
        <v>0</v>
      </c>
      <c r="AY57" s="95">
        <f>'SO20 - Vedlejší náklady'!J36</f>
        <v>0</v>
      </c>
      <c r="AZ57" s="95">
        <f>'SO20 - Vedlejší náklady'!F33</f>
        <v>0</v>
      </c>
      <c r="BA57" s="95">
        <f>'SO20 - Vedlejší náklady'!F34</f>
        <v>0</v>
      </c>
      <c r="BB57" s="95">
        <f>'SO20 - Vedlejší náklady'!F35</f>
        <v>0</v>
      </c>
      <c r="BC57" s="95">
        <f>'SO20 - Vedlejší náklady'!F36</f>
        <v>0</v>
      </c>
      <c r="BD57" s="97">
        <f>'SO20 - Vedlejší náklady'!F37</f>
        <v>0</v>
      </c>
      <c r="BT57" s="93" t="s">
        <v>83</v>
      </c>
      <c r="BV57" s="93" t="s">
        <v>77</v>
      </c>
      <c r="BW57" s="93" t="s">
        <v>91</v>
      </c>
      <c r="BX57" s="93" t="s">
        <v>5</v>
      </c>
      <c r="CL57" s="93" t="s">
        <v>19</v>
      </c>
      <c r="CM57" s="93" t="s">
        <v>85</v>
      </c>
    </row>
    <row r="58" spans="1:91" s="2" customFormat="1" ht="30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  <row r="59" spans="1:91" s="2" customFormat="1" ht="6.9" customHeight="1">
      <c r="A59" s="31"/>
      <c r="B59" s="44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36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</row>
  </sheetData>
  <sheetProtection algorithmName="SHA-512" hashValue="atfLLEBzYKfjMldBtggMpfUJ0c8Tvw8n17aHCm/8Xdm8nxY09NLhqBfStpGVsNdEfmTjx2PHP2dzPtX3J0ul4A==" saltValue="fjrjo43zPHz/zdZi01s6GOpDYpodPUpqfTDPUKYChAKugHtx2VBfwqV+8VwdkjmkXwjpq9irvjmGmyakjNTYG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01 - Stavební úpravy bu...'!C2" display="/"/>
    <hyperlink ref="A56" location="'SO02 - Venkovní úpravy'!C2" display="/"/>
    <hyperlink ref="A57" location="'SO20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8"/>
  <sheetViews>
    <sheetView showGridLines="0" topLeftCell="A90" workbookViewId="0"/>
  </sheetViews>
  <sheetFormatPr defaultRowHeight="12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0" width="21.5703125" style="1" customWidth="1"/>
    <col min="11" max="11" width="21.5703125" style="1" hidden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84</v>
      </c>
    </row>
    <row r="3" spans="1:46" s="1" customFormat="1" ht="6.9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85</v>
      </c>
    </row>
    <row r="4" spans="1:46" s="1" customFormat="1" ht="24.9" customHeight="1">
      <c r="B4" s="17"/>
      <c r="D4" s="100" t="s">
        <v>92</v>
      </c>
      <c r="L4" s="17"/>
      <c r="M4" s="101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4.4" customHeight="1">
      <c r="B7" s="17"/>
      <c r="E7" s="245" t="str">
        <f>'Rekapitulace stavby'!K6</f>
        <v>Provizorní MŠ Česká Třebová - Lhotka</v>
      </c>
      <c r="F7" s="246"/>
      <c r="G7" s="246"/>
      <c r="H7" s="246"/>
      <c r="L7" s="17"/>
    </row>
    <row r="8" spans="1:46" s="2" customFormat="1" ht="12" customHeight="1">
      <c r="A8" s="31"/>
      <c r="B8" s="36"/>
      <c r="C8" s="31"/>
      <c r="D8" s="102" t="s">
        <v>93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" customHeight="1">
      <c r="A9" s="31"/>
      <c r="B9" s="36"/>
      <c r="C9" s="31"/>
      <c r="D9" s="31"/>
      <c r="E9" s="247" t="s">
        <v>94</v>
      </c>
      <c r="F9" s="248"/>
      <c r="G9" s="248"/>
      <c r="H9" s="248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10. 8. 2020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19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30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49" t="str">
        <f>'Rekapitulace stavby'!E14</f>
        <v>Vyplň údaj</v>
      </c>
      <c r="F18" s="250"/>
      <c r="G18" s="250"/>
      <c r="H18" s="250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32</v>
      </c>
      <c r="E20" s="31"/>
      <c r="F20" s="31"/>
      <c r="G20" s="31"/>
      <c r="H20" s="31"/>
      <c r="I20" s="102" t="s">
        <v>26</v>
      </c>
      <c r="J20" s="104" t="s">
        <v>33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35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37</v>
      </c>
      <c r="E23" s="31"/>
      <c r="F23" s="31"/>
      <c r="G23" s="31"/>
      <c r="H23" s="31"/>
      <c r="I23" s="102" t="s">
        <v>26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">
        <v>38</v>
      </c>
      <c r="F24" s="31"/>
      <c r="G24" s="31"/>
      <c r="H24" s="31"/>
      <c r="I24" s="102" t="s">
        <v>29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39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" customHeight="1">
      <c r="A27" s="106"/>
      <c r="B27" s="107"/>
      <c r="C27" s="106"/>
      <c r="D27" s="106"/>
      <c r="E27" s="251" t="s">
        <v>19</v>
      </c>
      <c r="F27" s="251"/>
      <c r="G27" s="251"/>
      <c r="H27" s="251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41</v>
      </c>
      <c r="E30" s="31"/>
      <c r="F30" s="31"/>
      <c r="G30" s="31"/>
      <c r="H30" s="31"/>
      <c r="I30" s="31"/>
      <c r="J30" s="111">
        <f>ROUND(J100,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2" t="s">
        <v>43</v>
      </c>
      <c r="G32" s="31"/>
      <c r="H32" s="31"/>
      <c r="I32" s="112" t="s">
        <v>42</v>
      </c>
      <c r="J32" s="112" t="s">
        <v>44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3" t="s">
        <v>45</v>
      </c>
      <c r="E33" s="102" t="s">
        <v>46</v>
      </c>
      <c r="F33" s="114">
        <f>ROUND((SUM(BE100:BE387)),  2)</f>
        <v>0</v>
      </c>
      <c r="G33" s="31"/>
      <c r="H33" s="31"/>
      <c r="I33" s="115">
        <v>0.21</v>
      </c>
      <c r="J33" s="114">
        <f>ROUND(((SUM(BE100:BE387))*I33),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2" t="s">
        <v>47</v>
      </c>
      <c r="F34" s="114">
        <f>ROUND((SUM(BF100:BF387)),  2)</f>
        <v>0</v>
      </c>
      <c r="G34" s="31"/>
      <c r="H34" s="31"/>
      <c r="I34" s="115">
        <v>0.15</v>
      </c>
      <c r="J34" s="114">
        <f>ROUND(((SUM(BF100:BF387))*I34),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2" t="s">
        <v>48</v>
      </c>
      <c r="F35" s="114">
        <f>ROUND((SUM(BG100:BG387)),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2" t="s">
        <v>49</v>
      </c>
      <c r="F36" s="114">
        <f>ROUND((SUM(BH100:BH387)),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2" t="s">
        <v>50</v>
      </c>
      <c r="F37" s="114">
        <f>ROUND((SUM(BI100:BI387)),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51</v>
      </c>
      <c r="E39" s="118"/>
      <c r="F39" s="118"/>
      <c r="G39" s="119" t="s">
        <v>52</v>
      </c>
      <c r="H39" s="120" t="s">
        <v>53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" hidden="1" customHeight="1">
      <c r="A45" s="31"/>
      <c r="B45" s="32"/>
      <c r="C45" s="20" t="s">
        <v>95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4.4" hidden="1" customHeight="1">
      <c r="A48" s="31"/>
      <c r="B48" s="32"/>
      <c r="C48" s="33"/>
      <c r="D48" s="33"/>
      <c r="E48" s="252" t="str">
        <f>E7</f>
        <v>Provizorní MŠ Česká Třebová - Lhotka</v>
      </c>
      <c r="F48" s="253"/>
      <c r="G48" s="253"/>
      <c r="H48" s="253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93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4.4" hidden="1" customHeight="1">
      <c r="A50" s="31"/>
      <c r="B50" s="32"/>
      <c r="C50" s="33"/>
      <c r="D50" s="33"/>
      <c r="E50" s="224" t="str">
        <f>E9</f>
        <v>SO01 - Stavební úpravy budovy</v>
      </c>
      <c r="F50" s="254"/>
      <c r="G50" s="254"/>
      <c r="H50" s="254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>Česká Třebová</v>
      </c>
      <c r="G52" s="33"/>
      <c r="H52" s="33"/>
      <c r="I52" s="26" t="s">
        <v>23</v>
      </c>
      <c r="J52" s="56" t="str">
        <f>IF(J12="","",J12)</f>
        <v>10. 8. 2020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40.799999999999997" hidden="1" customHeight="1">
      <c r="A54" s="31"/>
      <c r="B54" s="32"/>
      <c r="C54" s="26" t="s">
        <v>25</v>
      </c>
      <c r="D54" s="33"/>
      <c r="E54" s="33"/>
      <c r="F54" s="24" t="str">
        <f>E15</f>
        <v>Město Česká Třebová</v>
      </c>
      <c r="G54" s="33"/>
      <c r="H54" s="33"/>
      <c r="I54" s="26" t="s">
        <v>32</v>
      </c>
      <c r="J54" s="29" t="str">
        <f>E21</f>
        <v>Projekce Žižkov s.r.o. Ústí nad Orlicí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6" hidden="1" customHeight="1">
      <c r="A55" s="31"/>
      <c r="B55" s="32"/>
      <c r="C55" s="26" t="s">
        <v>30</v>
      </c>
      <c r="D55" s="33"/>
      <c r="E55" s="33"/>
      <c r="F55" s="24" t="str">
        <f>IF(E18="","",E18)</f>
        <v>Vyplň údaj</v>
      </c>
      <c r="G55" s="33"/>
      <c r="H55" s="33"/>
      <c r="I55" s="26" t="s">
        <v>37</v>
      </c>
      <c r="J55" s="29" t="str">
        <f>E24</f>
        <v>ing. Vladimír Ent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96</v>
      </c>
      <c r="D57" s="128"/>
      <c r="E57" s="128"/>
      <c r="F57" s="128"/>
      <c r="G57" s="128"/>
      <c r="H57" s="128"/>
      <c r="I57" s="128"/>
      <c r="J57" s="129" t="s">
        <v>97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8" hidden="1" customHeight="1">
      <c r="A59" s="31"/>
      <c r="B59" s="32"/>
      <c r="C59" s="130" t="s">
        <v>73</v>
      </c>
      <c r="D59" s="33"/>
      <c r="E59" s="33"/>
      <c r="F59" s="33"/>
      <c r="G59" s="33"/>
      <c r="H59" s="33"/>
      <c r="I59" s="33"/>
      <c r="J59" s="74">
        <f>J100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98</v>
      </c>
    </row>
    <row r="60" spans="1:47" s="9" customFormat="1" ht="24.9" hidden="1" customHeight="1">
      <c r="B60" s="131"/>
      <c r="C60" s="132"/>
      <c r="D60" s="133" t="s">
        <v>99</v>
      </c>
      <c r="E60" s="134"/>
      <c r="F60" s="134"/>
      <c r="G60" s="134"/>
      <c r="H60" s="134"/>
      <c r="I60" s="134"/>
      <c r="J60" s="135">
        <f>J101</f>
        <v>0</v>
      </c>
      <c r="K60" s="132"/>
      <c r="L60" s="136"/>
    </row>
    <row r="61" spans="1:47" s="10" customFormat="1" ht="19.95" hidden="1" customHeight="1">
      <c r="B61" s="137"/>
      <c r="C61" s="138"/>
      <c r="D61" s="139" t="s">
        <v>100</v>
      </c>
      <c r="E61" s="140"/>
      <c r="F61" s="140"/>
      <c r="G61" s="140"/>
      <c r="H61" s="140"/>
      <c r="I61" s="140"/>
      <c r="J61" s="141">
        <f>J102</f>
        <v>0</v>
      </c>
      <c r="K61" s="138"/>
      <c r="L61" s="142"/>
    </row>
    <row r="62" spans="1:47" s="10" customFormat="1" ht="19.95" hidden="1" customHeight="1">
      <c r="B62" s="137"/>
      <c r="C62" s="138"/>
      <c r="D62" s="139" t="s">
        <v>101</v>
      </c>
      <c r="E62" s="140"/>
      <c r="F62" s="140"/>
      <c r="G62" s="140"/>
      <c r="H62" s="140"/>
      <c r="I62" s="140"/>
      <c r="J62" s="141">
        <f>J109</f>
        <v>0</v>
      </c>
      <c r="K62" s="138"/>
      <c r="L62" s="142"/>
    </row>
    <row r="63" spans="1:47" s="10" customFormat="1" ht="19.95" hidden="1" customHeight="1">
      <c r="B63" s="137"/>
      <c r="C63" s="138"/>
      <c r="D63" s="139" t="s">
        <v>102</v>
      </c>
      <c r="E63" s="140"/>
      <c r="F63" s="140"/>
      <c r="G63" s="140"/>
      <c r="H63" s="140"/>
      <c r="I63" s="140"/>
      <c r="J63" s="141">
        <f>J114</f>
        <v>0</v>
      </c>
      <c r="K63" s="138"/>
      <c r="L63" s="142"/>
    </row>
    <row r="64" spans="1:47" s="10" customFormat="1" ht="19.95" hidden="1" customHeight="1">
      <c r="B64" s="137"/>
      <c r="C64" s="138"/>
      <c r="D64" s="139" t="s">
        <v>103</v>
      </c>
      <c r="E64" s="140"/>
      <c r="F64" s="140"/>
      <c r="G64" s="140"/>
      <c r="H64" s="140"/>
      <c r="I64" s="140"/>
      <c r="J64" s="141">
        <f>J137</f>
        <v>0</v>
      </c>
      <c r="K64" s="138"/>
      <c r="L64" s="142"/>
    </row>
    <row r="65" spans="2:12" s="10" customFormat="1" ht="19.95" hidden="1" customHeight="1">
      <c r="B65" s="137"/>
      <c r="C65" s="138"/>
      <c r="D65" s="139" t="s">
        <v>104</v>
      </c>
      <c r="E65" s="140"/>
      <c r="F65" s="140"/>
      <c r="G65" s="140"/>
      <c r="H65" s="140"/>
      <c r="I65" s="140"/>
      <c r="J65" s="141">
        <f>J168</f>
        <v>0</v>
      </c>
      <c r="K65" s="138"/>
      <c r="L65" s="142"/>
    </row>
    <row r="66" spans="2:12" s="10" customFormat="1" ht="19.95" hidden="1" customHeight="1">
      <c r="B66" s="137"/>
      <c r="C66" s="138"/>
      <c r="D66" s="139" t="s">
        <v>105</v>
      </c>
      <c r="E66" s="140"/>
      <c r="F66" s="140"/>
      <c r="G66" s="140"/>
      <c r="H66" s="140"/>
      <c r="I66" s="140"/>
      <c r="J66" s="141">
        <f>J181</f>
        <v>0</v>
      </c>
      <c r="K66" s="138"/>
      <c r="L66" s="142"/>
    </row>
    <row r="67" spans="2:12" s="9" customFormat="1" ht="24.9" hidden="1" customHeight="1">
      <c r="B67" s="131"/>
      <c r="C67" s="132"/>
      <c r="D67" s="133" t="s">
        <v>106</v>
      </c>
      <c r="E67" s="134"/>
      <c r="F67" s="134"/>
      <c r="G67" s="134"/>
      <c r="H67" s="134"/>
      <c r="I67" s="134"/>
      <c r="J67" s="135">
        <f>J184</f>
        <v>0</v>
      </c>
      <c r="K67" s="132"/>
      <c r="L67" s="136"/>
    </row>
    <row r="68" spans="2:12" s="10" customFormat="1" ht="19.95" hidden="1" customHeight="1">
      <c r="B68" s="137"/>
      <c r="C68" s="138"/>
      <c r="D68" s="139" t="s">
        <v>107</v>
      </c>
      <c r="E68" s="140"/>
      <c r="F68" s="140"/>
      <c r="G68" s="140"/>
      <c r="H68" s="140"/>
      <c r="I68" s="140"/>
      <c r="J68" s="141">
        <f>J185</f>
        <v>0</v>
      </c>
      <c r="K68" s="138"/>
      <c r="L68" s="142"/>
    </row>
    <row r="69" spans="2:12" s="10" customFormat="1" ht="19.95" hidden="1" customHeight="1">
      <c r="B69" s="137"/>
      <c r="C69" s="138"/>
      <c r="D69" s="139" t="s">
        <v>108</v>
      </c>
      <c r="E69" s="140"/>
      <c r="F69" s="140"/>
      <c r="G69" s="140"/>
      <c r="H69" s="140"/>
      <c r="I69" s="140"/>
      <c r="J69" s="141">
        <f>J196</f>
        <v>0</v>
      </c>
      <c r="K69" s="138"/>
      <c r="L69" s="142"/>
    </row>
    <row r="70" spans="2:12" s="10" customFormat="1" ht="19.95" hidden="1" customHeight="1">
      <c r="B70" s="137"/>
      <c r="C70" s="138"/>
      <c r="D70" s="139" t="s">
        <v>109</v>
      </c>
      <c r="E70" s="140"/>
      <c r="F70" s="140"/>
      <c r="G70" s="140"/>
      <c r="H70" s="140"/>
      <c r="I70" s="140"/>
      <c r="J70" s="141">
        <f>J203</f>
        <v>0</v>
      </c>
      <c r="K70" s="138"/>
      <c r="L70" s="142"/>
    </row>
    <row r="71" spans="2:12" s="10" customFormat="1" ht="19.95" hidden="1" customHeight="1">
      <c r="B71" s="137"/>
      <c r="C71" s="138"/>
      <c r="D71" s="139" t="s">
        <v>110</v>
      </c>
      <c r="E71" s="140"/>
      <c r="F71" s="140"/>
      <c r="G71" s="140"/>
      <c r="H71" s="140"/>
      <c r="I71" s="140"/>
      <c r="J71" s="141">
        <f>J208</f>
        <v>0</v>
      </c>
      <c r="K71" s="138"/>
      <c r="L71" s="142"/>
    </row>
    <row r="72" spans="2:12" s="10" customFormat="1" ht="19.95" hidden="1" customHeight="1">
      <c r="B72" s="137"/>
      <c r="C72" s="138"/>
      <c r="D72" s="139" t="s">
        <v>111</v>
      </c>
      <c r="E72" s="140"/>
      <c r="F72" s="140"/>
      <c r="G72" s="140"/>
      <c r="H72" s="140"/>
      <c r="I72" s="140"/>
      <c r="J72" s="141">
        <f>J223</f>
        <v>0</v>
      </c>
      <c r="K72" s="138"/>
      <c r="L72" s="142"/>
    </row>
    <row r="73" spans="2:12" s="10" customFormat="1" ht="19.95" hidden="1" customHeight="1">
      <c r="B73" s="137"/>
      <c r="C73" s="138"/>
      <c r="D73" s="139" t="s">
        <v>112</v>
      </c>
      <c r="E73" s="140"/>
      <c r="F73" s="140"/>
      <c r="G73" s="140"/>
      <c r="H73" s="140"/>
      <c r="I73" s="140"/>
      <c r="J73" s="141">
        <f>J230</f>
        <v>0</v>
      </c>
      <c r="K73" s="138"/>
      <c r="L73" s="142"/>
    </row>
    <row r="74" spans="2:12" s="10" customFormat="1" ht="19.95" hidden="1" customHeight="1">
      <c r="B74" s="137"/>
      <c r="C74" s="138"/>
      <c r="D74" s="139" t="s">
        <v>113</v>
      </c>
      <c r="E74" s="140"/>
      <c r="F74" s="140"/>
      <c r="G74" s="140"/>
      <c r="H74" s="140"/>
      <c r="I74" s="140"/>
      <c r="J74" s="141">
        <f>J279</f>
        <v>0</v>
      </c>
      <c r="K74" s="138"/>
      <c r="L74" s="142"/>
    </row>
    <row r="75" spans="2:12" s="10" customFormat="1" ht="19.95" hidden="1" customHeight="1">
      <c r="B75" s="137"/>
      <c r="C75" s="138"/>
      <c r="D75" s="139" t="s">
        <v>114</v>
      </c>
      <c r="E75" s="140"/>
      <c r="F75" s="140"/>
      <c r="G75" s="140"/>
      <c r="H75" s="140"/>
      <c r="I75" s="140"/>
      <c r="J75" s="141">
        <f>J300</f>
        <v>0</v>
      </c>
      <c r="K75" s="138"/>
      <c r="L75" s="142"/>
    </row>
    <row r="76" spans="2:12" s="10" customFormat="1" ht="19.95" hidden="1" customHeight="1">
      <c r="B76" s="137"/>
      <c r="C76" s="138"/>
      <c r="D76" s="139" t="s">
        <v>115</v>
      </c>
      <c r="E76" s="140"/>
      <c r="F76" s="140"/>
      <c r="G76" s="140"/>
      <c r="H76" s="140"/>
      <c r="I76" s="140"/>
      <c r="J76" s="141">
        <f>J311</f>
        <v>0</v>
      </c>
      <c r="K76" s="138"/>
      <c r="L76" s="142"/>
    </row>
    <row r="77" spans="2:12" s="10" customFormat="1" ht="19.95" hidden="1" customHeight="1">
      <c r="B77" s="137"/>
      <c r="C77" s="138"/>
      <c r="D77" s="139" t="s">
        <v>116</v>
      </c>
      <c r="E77" s="140"/>
      <c r="F77" s="140"/>
      <c r="G77" s="140"/>
      <c r="H77" s="140"/>
      <c r="I77" s="140"/>
      <c r="J77" s="141">
        <f>J346</f>
        <v>0</v>
      </c>
      <c r="K77" s="138"/>
      <c r="L77" s="142"/>
    </row>
    <row r="78" spans="2:12" s="10" customFormat="1" ht="19.95" hidden="1" customHeight="1">
      <c r="B78" s="137"/>
      <c r="C78" s="138"/>
      <c r="D78" s="139" t="s">
        <v>117</v>
      </c>
      <c r="E78" s="140"/>
      <c r="F78" s="140"/>
      <c r="G78" s="140"/>
      <c r="H78" s="140"/>
      <c r="I78" s="140"/>
      <c r="J78" s="141">
        <f>J355</f>
        <v>0</v>
      </c>
      <c r="K78" s="138"/>
      <c r="L78" s="142"/>
    </row>
    <row r="79" spans="2:12" s="10" customFormat="1" ht="19.95" hidden="1" customHeight="1">
      <c r="B79" s="137"/>
      <c r="C79" s="138"/>
      <c r="D79" s="139" t="s">
        <v>118</v>
      </c>
      <c r="E79" s="140"/>
      <c r="F79" s="140"/>
      <c r="G79" s="140"/>
      <c r="H79" s="140"/>
      <c r="I79" s="140"/>
      <c r="J79" s="141">
        <f>J370</f>
        <v>0</v>
      </c>
      <c r="K79" s="138"/>
      <c r="L79" s="142"/>
    </row>
    <row r="80" spans="2:12" s="10" customFormat="1" ht="19.95" hidden="1" customHeight="1">
      <c r="B80" s="137"/>
      <c r="C80" s="138"/>
      <c r="D80" s="139" t="s">
        <v>119</v>
      </c>
      <c r="E80" s="140"/>
      <c r="F80" s="140"/>
      <c r="G80" s="140"/>
      <c r="H80" s="140"/>
      <c r="I80" s="140"/>
      <c r="J80" s="141">
        <f>J385</f>
        <v>0</v>
      </c>
      <c r="K80" s="138"/>
      <c r="L80" s="142"/>
    </row>
    <row r="81" spans="1:31" s="2" customFormat="1" ht="21.75" hidden="1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0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6.9" hidden="1" customHeight="1">
      <c r="A82" s="31"/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10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ht="10.199999999999999" hidden="1"/>
    <row r="84" spans="1:31" ht="10.199999999999999" hidden="1"/>
    <row r="85" spans="1:31" ht="10.199999999999999" hidden="1"/>
    <row r="86" spans="1:31" s="2" customFormat="1" ht="6.9" customHeight="1">
      <c r="A86" s="31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103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31" s="2" customFormat="1" ht="24.9" customHeight="1">
      <c r="A87" s="31"/>
      <c r="B87" s="32"/>
      <c r="C87" s="20" t="s">
        <v>120</v>
      </c>
      <c r="D87" s="33"/>
      <c r="E87" s="33"/>
      <c r="F87" s="33"/>
      <c r="G87" s="33"/>
      <c r="H87" s="33"/>
      <c r="I87" s="33"/>
      <c r="J87" s="33"/>
      <c r="K87" s="33"/>
      <c r="L87" s="103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103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2" customHeight="1">
      <c r="A89" s="31"/>
      <c r="B89" s="32"/>
      <c r="C89" s="26" t="s">
        <v>16</v>
      </c>
      <c r="D89" s="33"/>
      <c r="E89" s="33"/>
      <c r="F89" s="33"/>
      <c r="G89" s="33"/>
      <c r="H89" s="33"/>
      <c r="I89" s="33"/>
      <c r="J89" s="33"/>
      <c r="K89" s="33"/>
      <c r="L89" s="103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4.4" customHeight="1">
      <c r="A90" s="31"/>
      <c r="B90" s="32"/>
      <c r="C90" s="33"/>
      <c r="D90" s="33"/>
      <c r="E90" s="252" t="str">
        <f>E7</f>
        <v>Provizorní MŠ Česká Třebová - Lhotka</v>
      </c>
      <c r="F90" s="253"/>
      <c r="G90" s="253"/>
      <c r="H90" s="253"/>
      <c r="I90" s="33"/>
      <c r="J90" s="33"/>
      <c r="K90" s="33"/>
      <c r="L90" s="103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93</v>
      </c>
      <c r="D91" s="33"/>
      <c r="E91" s="33"/>
      <c r="F91" s="33"/>
      <c r="G91" s="33"/>
      <c r="H91" s="33"/>
      <c r="I91" s="33"/>
      <c r="J91" s="33"/>
      <c r="K91" s="33"/>
      <c r="L91" s="103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14.4" customHeight="1">
      <c r="A92" s="31"/>
      <c r="B92" s="32"/>
      <c r="C92" s="33"/>
      <c r="D92" s="33"/>
      <c r="E92" s="224" t="str">
        <f>E9</f>
        <v>SO01 - Stavební úpravy budovy</v>
      </c>
      <c r="F92" s="254"/>
      <c r="G92" s="254"/>
      <c r="H92" s="254"/>
      <c r="I92" s="33"/>
      <c r="J92" s="33"/>
      <c r="K92" s="33"/>
      <c r="L92" s="103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6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103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2" customHeight="1">
      <c r="A94" s="31"/>
      <c r="B94" s="32"/>
      <c r="C94" s="26" t="s">
        <v>21</v>
      </c>
      <c r="D94" s="33"/>
      <c r="E94" s="33"/>
      <c r="F94" s="24" t="str">
        <f>F12</f>
        <v>Česká Třebová</v>
      </c>
      <c r="G94" s="33"/>
      <c r="H94" s="33"/>
      <c r="I94" s="26" t="s">
        <v>23</v>
      </c>
      <c r="J94" s="56" t="str">
        <f>IF(J12="","",J12)</f>
        <v>10. 8. 2020</v>
      </c>
      <c r="K94" s="33"/>
      <c r="L94" s="103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6.9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103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40.799999999999997" customHeight="1">
      <c r="A96" s="31"/>
      <c r="B96" s="32"/>
      <c r="C96" s="26" t="s">
        <v>25</v>
      </c>
      <c r="D96" s="33"/>
      <c r="E96" s="33"/>
      <c r="F96" s="24" t="str">
        <f>E15</f>
        <v>Město Česká Třebová</v>
      </c>
      <c r="G96" s="33"/>
      <c r="H96" s="33"/>
      <c r="I96" s="26" t="s">
        <v>32</v>
      </c>
      <c r="J96" s="29" t="str">
        <f>E21</f>
        <v>Projekce Žižkov s.r.o. Ústí nad Orlicí</v>
      </c>
      <c r="K96" s="33"/>
      <c r="L96" s="103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65" s="2" customFormat="1" ht="15.6" customHeight="1">
      <c r="A97" s="31"/>
      <c r="B97" s="32"/>
      <c r="C97" s="26" t="s">
        <v>30</v>
      </c>
      <c r="D97" s="33"/>
      <c r="E97" s="33"/>
      <c r="F97" s="24" t="str">
        <f>IF(E18="","",E18)</f>
        <v>Vyplň údaj</v>
      </c>
      <c r="G97" s="33"/>
      <c r="H97" s="33"/>
      <c r="I97" s="26" t="s">
        <v>37</v>
      </c>
      <c r="J97" s="29" t="str">
        <f>E24</f>
        <v>ing. Vladimír Ent</v>
      </c>
      <c r="K97" s="33"/>
      <c r="L97" s="103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65" s="2" customFormat="1" ht="10.3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103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65" s="11" customFormat="1" ht="29.25" customHeight="1">
      <c r="A99" s="143"/>
      <c r="B99" s="144"/>
      <c r="C99" s="145" t="s">
        <v>121</v>
      </c>
      <c r="D99" s="146" t="s">
        <v>60</v>
      </c>
      <c r="E99" s="146" t="s">
        <v>56</v>
      </c>
      <c r="F99" s="146" t="s">
        <v>57</v>
      </c>
      <c r="G99" s="146" t="s">
        <v>122</v>
      </c>
      <c r="H99" s="146" t="s">
        <v>123</v>
      </c>
      <c r="I99" s="146" t="s">
        <v>124</v>
      </c>
      <c r="J99" s="147" t="s">
        <v>97</v>
      </c>
      <c r="K99" s="148" t="s">
        <v>125</v>
      </c>
      <c r="L99" s="149"/>
      <c r="M99" s="65" t="s">
        <v>19</v>
      </c>
      <c r="N99" s="66" t="s">
        <v>45</v>
      </c>
      <c r="O99" s="66" t="s">
        <v>126</v>
      </c>
      <c r="P99" s="66" t="s">
        <v>127</v>
      </c>
      <c r="Q99" s="66" t="s">
        <v>128</v>
      </c>
      <c r="R99" s="66" t="s">
        <v>129</v>
      </c>
      <c r="S99" s="66" t="s">
        <v>130</v>
      </c>
      <c r="T99" s="67" t="s">
        <v>131</v>
      </c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</row>
    <row r="100" spans="1:65" s="2" customFormat="1" ht="22.8" customHeight="1">
      <c r="A100" s="31"/>
      <c r="B100" s="32"/>
      <c r="C100" s="72" t="s">
        <v>132</v>
      </c>
      <c r="D100" s="33"/>
      <c r="E100" s="33"/>
      <c r="F100" s="33"/>
      <c r="G100" s="33"/>
      <c r="H100" s="33"/>
      <c r="I100" s="33"/>
      <c r="J100" s="150">
        <f>BK100</f>
        <v>0</v>
      </c>
      <c r="K100" s="33"/>
      <c r="L100" s="36"/>
      <c r="M100" s="68"/>
      <c r="N100" s="151"/>
      <c r="O100" s="69"/>
      <c r="P100" s="152">
        <f>P101+P184</f>
        <v>0</v>
      </c>
      <c r="Q100" s="69"/>
      <c r="R100" s="152">
        <f>R101+R184</f>
        <v>31.40016258</v>
      </c>
      <c r="S100" s="69"/>
      <c r="T100" s="153">
        <f>T101+T184</f>
        <v>41.823033650000013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4" t="s">
        <v>74</v>
      </c>
      <c r="AU100" s="14" t="s">
        <v>98</v>
      </c>
      <c r="BK100" s="154">
        <f>BK101+BK184</f>
        <v>0</v>
      </c>
    </row>
    <row r="101" spans="1:65" s="12" customFormat="1" ht="25.95" customHeight="1">
      <c r="B101" s="155"/>
      <c r="C101" s="156"/>
      <c r="D101" s="157" t="s">
        <v>74</v>
      </c>
      <c r="E101" s="158" t="s">
        <v>133</v>
      </c>
      <c r="F101" s="158" t="s">
        <v>134</v>
      </c>
      <c r="G101" s="156"/>
      <c r="H101" s="156"/>
      <c r="I101" s="159"/>
      <c r="J101" s="160">
        <f>BK101</f>
        <v>0</v>
      </c>
      <c r="K101" s="156"/>
      <c r="L101" s="161"/>
      <c r="M101" s="162"/>
      <c r="N101" s="163"/>
      <c r="O101" s="163"/>
      <c r="P101" s="164">
        <f>P102+P109+P114+P137+P168+P181</f>
        <v>0</v>
      </c>
      <c r="Q101" s="163"/>
      <c r="R101" s="164">
        <f>R102+R109+R114+R137+R168+R181</f>
        <v>20.850781970000003</v>
      </c>
      <c r="S101" s="163"/>
      <c r="T101" s="165">
        <f>T102+T109+T114+T137+T168+T181</f>
        <v>39.73638600000001</v>
      </c>
      <c r="AR101" s="166" t="s">
        <v>83</v>
      </c>
      <c r="AT101" s="167" t="s">
        <v>74</v>
      </c>
      <c r="AU101" s="167" t="s">
        <v>75</v>
      </c>
      <c r="AY101" s="166" t="s">
        <v>135</v>
      </c>
      <c r="BK101" s="168">
        <f>BK102+BK109+BK114+BK137+BK168+BK181</f>
        <v>0</v>
      </c>
    </row>
    <row r="102" spans="1:65" s="12" customFormat="1" ht="22.8" customHeight="1">
      <c r="B102" s="155"/>
      <c r="C102" s="156"/>
      <c r="D102" s="157" t="s">
        <v>74</v>
      </c>
      <c r="E102" s="169" t="s">
        <v>136</v>
      </c>
      <c r="F102" s="169" t="s">
        <v>137</v>
      </c>
      <c r="G102" s="156"/>
      <c r="H102" s="156"/>
      <c r="I102" s="159"/>
      <c r="J102" s="170">
        <f>BK102</f>
        <v>0</v>
      </c>
      <c r="K102" s="156"/>
      <c r="L102" s="161"/>
      <c r="M102" s="162"/>
      <c r="N102" s="163"/>
      <c r="O102" s="163"/>
      <c r="P102" s="164">
        <f>SUM(P103:P108)</f>
        <v>0</v>
      </c>
      <c r="Q102" s="163"/>
      <c r="R102" s="164">
        <f>SUM(R103:R108)</f>
        <v>0.56562171999999999</v>
      </c>
      <c r="S102" s="163"/>
      <c r="T102" s="165">
        <f>SUM(T103:T108)</f>
        <v>0</v>
      </c>
      <c r="AR102" s="166" t="s">
        <v>83</v>
      </c>
      <c r="AT102" s="167" t="s">
        <v>74</v>
      </c>
      <c r="AU102" s="167" t="s">
        <v>83</v>
      </c>
      <c r="AY102" s="166" t="s">
        <v>135</v>
      </c>
      <c r="BK102" s="168">
        <f>SUM(BK103:BK108)</f>
        <v>0</v>
      </c>
    </row>
    <row r="103" spans="1:65" s="2" customFormat="1" ht="13.8" customHeight="1">
      <c r="A103" s="31"/>
      <c r="B103" s="32"/>
      <c r="C103" s="171" t="s">
        <v>83</v>
      </c>
      <c r="D103" s="171" t="s">
        <v>138</v>
      </c>
      <c r="E103" s="172" t="s">
        <v>139</v>
      </c>
      <c r="F103" s="173" t="s">
        <v>140</v>
      </c>
      <c r="G103" s="174" t="s">
        <v>141</v>
      </c>
      <c r="H103" s="175">
        <v>0.126</v>
      </c>
      <c r="I103" s="176"/>
      <c r="J103" s="177">
        <f>ROUND(I103*H103,2)</f>
        <v>0</v>
      </c>
      <c r="K103" s="178"/>
      <c r="L103" s="36"/>
      <c r="M103" s="179" t="s">
        <v>19</v>
      </c>
      <c r="N103" s="180" t="s">
        <v>46</v>
      </c>
      <c r="O103" s="61"/>
      <c r="P103" s="181">
        <f>O103*H103</f>
        <v>0</v>
      </c>
      <c r="Q103" s="181">
        <v>1.94302</v>
      </c>
      <c r="R103" s="181">
        <f>Q103*H103</f>
        <v>0.24482051999999999</v>
      </c>
      <c r="S103" s="181">
        <v>0</v>
      </c>
      <c r="T103" s="182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83" t="s">
        <v>142</v>
      </c>
      <c r="AT103" s="183" t="s">
        <v>138</v>
      </c>
      <c r="AU103" s="183" t="s">
        <v>85</v>
      </c>
      <c r="AY103" s="14" t="s">
        <v>135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4" t="s">
        <v>83</v>
      </c>
      <c r="BK103" s="184">
        <f>ROUND(I103*H103,2)</f>
        <v>0</v>
      </c>
      <c r="BL103" s="14" t="s">
        <v>142</v>
      </c>
      <c r="BM103" s="183" t="s">
        <v>143</v>
      </c>
    </row>
    <row r="104" spans="1:65" s="2" customFormat="1" ht="10.199999999999999">
      <c r="A104" s="31"/>
      <c r="B104" s="32"/>
      <c r="C104" s="33"/>
      <c r="D104" s="185" t="s">
        <v>144</v>
      </c>
      <c r="E104" s="33"/>
      <c r="F104" s="186" t="s">
        <v>145</v>
      </c>
      <c r="G104" s="33"/>
      <c r="H104" s="33"/>
      <c r="I104" s="187"/>
      <c r="J104" s="33"/>
      <c r="K104" s="33"/>
      <c r="L104" s="36"/>
      <c r="M104" s="188"/>
      <c r="N104" s="189"/>
      <c r="O104" s="61"/>
      <c r="P104" s="61"/>
      <c r="Q104" s="61"/>
      <c r="R104" s="61"/>
      <c r="S104" s="61"/>
      <c r="T104" s="62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T104" s="14" t="s">
        <v>144</v>
      </c>
      <c r="AU104" s="14" t="s">
        <v>85</v>
      </c>
    </row>
    <row r="105" spans="1:65" s="2" customFormat="1" ht="22.2" customHeight="1">
      <c r="A105" s="31"/>
      <c r="B105" s="32"/>
      <c r="C105" s="171" t="s">
        <v>85</v>
      </c>
      <c r="D105" s="171" t="s">
        <v>138</v>
      </c>
      <c r="E105" s="172" t="s">
        <v>146</v>
      </c>
      <c r="F105" s="173" t="s">
        <v>147</v>
      </c>
      <c r="G105" s="174" t="s">
        <v>148</v>
      </c>
      <c r="H105" s="175">
        <v>0.157</v>
      </c>
      <c r="I105" s="176"/>
      <c r="J105" s="177">
        <f>ROUND(I105*H105,2)</f>
        <v>0</v>
      </c>
      <c r="K105" s="178"/>
      <c r="L105" s="36"/>
      <c r="M105" s="179" t="s">
        <v>19</v>
      </c>
      <c r="N105" s="180" t="s">
        <v>46</v>
      </c>
      <c r="O105" s="61"/>
      <c r="P105" s="181">
        <f>O105*H105</f>
        <v>0</v>
      </c>
      <c r="Q105" s="181">
        <v>1.0900000000000001</v>
      </c>
      <c r="R105" s="181">
        <f>Q105*H105</f>
        <v>0.17113</v>
      </c>
      <c r="S105" s="181">
        <v>0</v>
      </c>
      <c r="T105" s="182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83" t="s">
        <v>142</v>
      </c>
      <c r="AT105" s="183" t="s">
        <v>138</v>
      </c>
      <c r="AU105" s="183" t="s">
        <v>85</v>
      </c>
      <c r="AY105" s="14" t="s">
        <v>135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4" t="s">
        <v>83</v>
      </c>
      <c r="BK105" s="184">
        <f>ROUND(I105*H105,2)</f>
        <v>0</v>
      </c>
      <c r="BL105" s="14" t="s">
        <v>142</v>
      </c>
      <c r="BM105" s="183" t="s">
        <v>149</v>
      </c>
    </row>
    <row r="106" spans="1:65" s="2" customFormat="1" ht="19.2">
      <c r="A106" s="31"/>
      <c r="B106" s="32"/>
      <c r="C106" s="33"/>
      <c r="D106" s="185" t="s">
        <v>144</v>
      </c>
      <c r="E106" s="33"/>
      <c r="F106" s="186" t="s">
        <v>150</v>
      </c>
      <c r="G106" s="33"/>
      <c r="H106" s="33"/>
      <c r="I106" s="187"/>
      <c r="J106" s="33"/>
      <c r="K106" s="33"/>
      <c r="L106" s="36"/>
      <c r="M106" s="188"/>
      <c r="N106" s="189"/>
      <c r="O106" s="61"/>
      <c r="P106" s="61"/>
      <c r="Q106" s="61"/>
      <c r="R106" s="61"/>
      <c r="S106" s="61"/>
      <c r="T106" s="62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4" t="s">
        <v>144</v>
      </c>
      <c r="AU106" s="14" t="s">
        <v>85</v>
      </c>
    </row>
    <row r="107" spans="1:65" s="2" customFormat="1" ht="22.2" customHeight="1">
      <c r="A107" s="31"/>
      <c r="B107" s="32"/>
      <c r="C107" s="171" t="s">
        <v>136</v>
      </c>
      <c r="D107" s="171" t="s">
        <v>138</v>
      </c>
      <c r="E107" s="172" t="s">
        <v>151</v>
      </c>
      <c r="F107" s="173" t="s">
        <v>152</v>
      </c>
      <c r="G107" s="174" t="s">
        <v>153</v>
      </c>
      <c r="H107" s="175">
        <v>0.84</v>
      </c>
      <c r="I107" s="176"/>
      <c r="J107" s="177">
        <f>ROUND(I107*H107,2)</f>
        <v>0</v>
      </c>
      <c r="K107" s="178"/>
      <c r="L107" s="36"/>
      <c r="M107" s="179" t="s">
        <v>19</v>
      </c>
      <c r="N107" s="180" t="s">
        <v>46</v>
      </c>
      <c r="O107" s="61"/>
      <c r="P107" s="181">
        <f>O107*H107</f>
        <v>0</v>
      </c>
      <c r="Q107" s="181">
        <v>0.17818000000000001</v>
      </c>
      <c r="R107" s="181">
        <f>Q107*H107</f>
        <v>0.1496712</v>
      </c>
      <c r="S107" s="181">
        <v>0</v>
      </c>
      <c r="T107" s="182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83" t="s">
        <v>142</v>
      </c>
      <c r="AT107" s="183" t="s">
        <v>138</v>
      </c>
      <c r="AU107" s="183" t="s">
        <v>85</v>
      </c>
      <c r="AY107" s="14" t="s">
        <v>135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4" t="s">
        <v>83</v>
      </c>
      <c r="BK107" s="184">
        <f>ROUND(I107*H107,2)</f>
        <v>0</v>
      </c>
      <c r="BL107" s="14" t="s">
        <v>142</v>
      </c>
      <c r="BM107" s="183" t="s">
        <v>154</v>
      </c>
    </row>
    <row r="108" spans="1:65" s="2" customFormat="1" ht="19.2">
      <c r="A108" s="31"/>
      <c r="B108" s="32"/>
      <c r="C108" s="33"/>
      <c r="D108" s="185" t="s">
        <v>144</v>
      </c>
      <c r="E108" s="33"/>
      <c r="F108" s="186" t="s">
        <v>155</v>
      </c>
      <c r="G108" s="33"/>
      <c r="H108" s="33"/>
      <c r="I108" s="187"/>
      <c r="J108" s="33"/>
      <c r="K108" s="33"/>
      <c r="L108" s="36"/>
      <c r="M108" s="188"/>
      <c r="N108" s="189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144</v>
      </c>
      <c r="AU108" s="14" t="s">
        <v>85</v>
      </c>
    </row>
    <row r="109" spans="1:65" s="12" customFormat="1" ht="22.8" customHeight="1">
      <c r="B109" s="155"/>
      <c r="C109" s="156"/>
      <c r="D109" s="157" t="s">
        <v>74</v>
      </c>
      <c r="E109" s="169" t="s">
        <v>142</v>
      </c>
      <c r="F109" s="169" t="s">
        <v>156</v>
      </c>
      <c r="G109" s="156"/>
      <c r="H109" s="156"/>
      <c r="I109" s="159"/>
      <c r="J109" s="170">
        <f>BK109</f>
        <v>0</v>
      </c>
      <c r="K109" s="156"/>
      <c r="L109" s="161"/>
      <c r="M109" s="162"/>
      <c r="N109" s="163"/>
      <c r="O109" s="163"/>
      <c r="P109" s="164">
        <f>SUM(P110:P113)</f>
        <v>0</v>
      </c>
      <c r="Q109" s="163"/>
      <c r="R109" s="164">
        <f>SUM(R110:R113)</f>
        <v>1.3991800000000001</v>
      </c>
      <c r="S109" s="163"/>
      <c r="T109" s="165">
        <f>SUM(T110:T113)</f>
        <v>0</v>
      </c>
      <c r="AR109" s="166" t="s">
        <v>83</v>
      </c>
      <c r="AT109" s="167" t="s">
        <v>74</v>
      </c>
      <c r="AU109" s="167" t="s">
        <v>83</v>
      </c>
      <c r="AY109" s="166" t="s">
        <v>135</v>
      </c>
      <c r="BK109" s="168">
        <f>SUM(BK110:BK113)</f>
        <v>0</v>
      </c>
    </row>
    <row r="110" spans="1:65" s="2" customFormat="1" ht="13.8" customHeight="1">
      <c r="A110" s="31"/>
      <c r="B110" s="32"/>
      <c r="C110" s="171" t="s">
        <v>142</v>
      </c>
      <c r="D110" s="171" t="s">
        <v>138</v>
      </c>
      <c r="E110" s="172" t="s">
        <v>157</v>
      </c>
      <c r="F110" s="173" t="s">
        <v>158</v>
      </c>
      <c r="G110" s="174" t="s">
        <v>141</v>
      </c>
      <c r="H110" s="175">
        <v>0.5</v>
      </c>
      <c r="I110" s="176"/>
      <c r="J110" s="177">
        <f>ROUND(I110*H110,2)</f>
        <v>0</v>
      </c>
      <c r="K110" s="178"/>
      <c r="L110" s="36"/>
      <c r="M110" s="179" t="s">
        <v>19</v>
      </c>
      <c r="N110" s="180" t="s">
        <v>46</v>
      </c>
      <c r="O110" s="61"/>
      <c r="P110" s="181">
        <f>O110*H110</f>
        <v>0</v>
      </c>
      <c r="Q110" s="181">
        <v>2.3427600000000002</v>
      </c>
      <c r="R110" s="181">
        <f>Q110*H110</f>
        <v>1.1713800000000001</v>
      </c>
      <c r="S110" s="181">
        <v>0</v>
      </c>
      <c r="T110" s="182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83" t="s">
        <v>142</v>
      </c>
      <c r="AT110" s="183" t="s">
        <v>138</v>
      </c>
      <c r="AU110" s="183" t="s">
        <v>85</v>
      </c>
      <c r="AY110" s="14" t="s">
        <v>135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4" t="s">
        <v>83</v>
      </c>
      <c r="BK110" s="184">
        <f>ROUND(I110*H110,2)</f>
        <v>0</v>
      </c>
      <c r="BL110" s="14" t="s">
        <v>142</v>
      </c>
      <c r="BM110" s="183" t="s">
        <v>159</v>
      </c>
    </row>
    <row r="111" spans="1:65" s="2" customFormat="1" ht="28.8">
      <c r="A111" s="31"/>
      <c r="B111" s="32"/>
      <c r="C111" s="33"/>
      <c r="D111" s="185" t="s">
        <v>144</v>
      </c>
      <c r="E111" s="33"/>
      <c r="F111" s="186" t="s">
        <v>160</v>
      </c>
      <c r="G111" s="33"/>
      <c r="H111" s="33"/>
      <c r="I111" s="187"/>
      <c r="J111" s="33"/>
      <c r="K111" s="33"/>
      <c r="L111" s="36"/>
      <c r="M111" s="188"/>
      <c r="N111" s="189"/>
      <c r="O111" s="61"/>
      <c r="P111" s="61"/>
      <c r="Q111" s="61"/>
      <c r="R111" s="61"/>
      <c r="S111" s="61"/>
      <c r="T111" s="62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4" t="s">
        <v>144</v>
      </c>
      <c r="AU111" s="14" t="s">
        <v>85</v>
      </c>
    </row>
    <row r="112" spans="1:65" s="2" customFormat="1" ht="13.8" customHeight="1">
      <c r="A112" s="31"/>
      <c r="B112" s="32"/>
      <c r="C112" s="171" t="s">
        <v>161</v>
      </c>
      <c r="D112" s="171" t="s">
        <v>138</v>
      </c>
      <c r="E112" s="172" t="s">
        <v>162</v>
      </c>
      <c r="F112" s="173" t="s">
        <v>163</v>
      </c>
      <c r="G112" s="174" t="s">
        <v>164</v>
      </c>
      <c r="H112" s="175">
        <v>10</v>
      </c>
      <c r="I112" s="176"/>
      <c r="J112" s="177">
        <f>ROUND(I112*H112,2)</f>
        <v>0</v>
      </c>
      <c r="K112" s="178"/>
      <c r="L112" s="36"/>
      <c r="M112" s="179" t="s">
        <v>19</v>
      </c>
      <c r="N112" s="180" t="s">
        <v>46</v>
      </c>
      <c r="O112" s="61"/>
      <c r="P112" s="181">
        <f>O112*H112</f>
        <v>0</v>
      </c>
      <c r="Q112" s="181">
        <v>2.2780000000000002E-2</v>
      </c>
      <c r="R112" s="181">
        <f>Q112*H112</f>
        <v>0.2278</v>
      </c>
      <c r="S112" s="181">
        <v>0</v>
      </c>
      <c r="T112" s="182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83" t="s">
        <v>142</v>
      </c>
      <c r="AT112" s="183" t="s">
        <v>138</v>
      </c>
      <c r="AU112" s="183" t="s">
        <v>85</v>
      </c>
      <c r="AY112" s="14" t="s">
        <v>135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4" t="s">
        <v>83</v>
      </c>
      <c r="BK112" s="184">
        <f>ROUND(I112*H112,2)</f>
        <v>0</v>
      </c>
      <c r="BL112" s="14" t="s">
        <v>142</v>
      </c>
      <c r="BM112" s="183" t="s">
        <v>165</v>
      </c>
    </row>
    <row r="113" spans="1:65" s="2" customFormat="1" ht="19.2">
      <c r="A113" s="31"/>
      <c r="B113" s="32"/>
      <c r="C113" s="33"/>
      <c r="D113" s="185" t="s">
        <v>144</v>
      </c>
      <c r="E113" s="33"/>
      <c r="F113" s="186" t="s">
        <v>166</v>
      </c>
      <c r="G113" s="33"/>
      <c r="H113" s="33"/>
      <c r="I113" s="187"/>
      <c r="J113" s="33"/>
      <c r="K113" s="33"/>
      <c r="L113" s="36"/>
      <c r="M113" s="188"/>
      <c r="N113" s="189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144</v>
      </c>
      <c r="AU113" s="14" t="s">
        <v>85</v>
      </c>
    </row>
    <row r="114" spans="1:65" s="12" customFormat="1" ht="22.8" customHeight="1">
      <c r="B114" s="155"/>
      <c r="C114" s="156"/>
      <c r="D114" s="157" t="s">
        <v>74</v>
      </c>
      <c r="E114" s="169" t="s">
        <v>167</v>
      </c>
      <c r="F114" s="169" t="s">
        <v>168</v>
      </c>
      <c r="G114" s="156"/>
      <c r="H114" s="156"/>
      <c r="I114" s="159"/>
      <c r="J114" s="170">
        <f>BK114</f>
        <v>0</v>
      </c>
      <c r="K114" s="156"/>
      <c r="L114" s="161"/>
      <c r="M114" s="162"/>
      <c r="N114" s="163"/>
      <c r="O114" s="163"/>
      <c r="P114" s="164">
        <f>SUM(P115:P136)</f>
        <v>0</v>
      </c>
      <c r="Q114" s="163"/>
      <c r="R114" s="164">
        <f>SUM(R115:R136)</f>
        <v>18.861777450000002</v>
      </c>
      <c r="S114" s="163"/>
      <c r="T114" s="165">
        <f>SUM(T115:T136)</f>
        <v>0</v>
      </c>
      <c r="AR114" s="166" t="s">
        <v>83</v>
      </c>
      <c r="AT114" s="167" t="s">
        <v>74</v>
      </c>
      <c r="AU114" s="167" t="s">
        <v>83</v>
      </c>
      <c r="AY114" s="166" t="s">
        <v>135</v>
      </c>
      <c r="BK114" s="168">
        <f>SUM(BK115:BK136)</f>
        <v>0</v>
      </c>
    </row>
    <row r="115" spans="1:65" s="2" customFormat="1" ht="22.2" customHeight="1">
      <c r="A115" s="31"/>
      <c r="B115" s="32"/>
      <c r="C115" s="171" t="s">
        <v>167</v>
      </c>
      <c r="D115" s="171" t="s">
        <v>138</v>
      </c>
      <c r="E115" s="172" t="s">
        <v>169</v>
      </c>
      <c r="F115" s="173" t="s">
        <v>170</v>
      </c>
      <c r="G115" s="174" t="s">
        <v>153</v>
      </c>
      <c r="H115" s="175">
        <v>454.75</v>
      </c>
      <c r="I115" s="176"/>
      <c r="J115" s="177">
        <f>ROUND(I115*H115,2)</f>
        <v>0</v>
      </c>
      <c r="K115" s="178"/>
      <c r="L115" s="36"/>
      <c r="M115" s="179" t="s">
        <v>19</v>
      </c>
      <c r="N115" s="180" t="s">
        <v>46</v>
      </c>
      <c r="O115" s="61"/>
      <c r="P115" s="181">
        <f>O115*H115</f>
        <v>0</v>
      </c>
      <c r="Q115" s="181">
        <v>5.7000000000000002E-3</v>
      </c>
      <c r="R115" s="181">
        <f>Q115*H115</f>
        <v>2.5920749999999999</v>
      </c>
      <c r="S115" s="181">
        <v>0</v>
      </c>
      <c r="T115" s="182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83" t="s">
        <v>142</v>
      </c>
      <c r="AT115" s="183" t="s">
        <v>138</v>
      </c>
      <c r="AU115" s="183" t="s">
        <v>85</v>
      </c>
      <c r="AY115" s="14" t="s">
        <v>135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4" t="s">
        <v>83</v>
      </c>
      <c r="BK115" s="184">
        <f>ROUND(I115*H115,2)</f>
        <v>0</v>
      </c>
      <c r="BL115" s="14" t="s">
        <v>142</v>
      </c>
      <c r="BM115" s="183" t="s">
        <v>171</v>
      </c>
    </row>
    <row r="116" spans="1:65" s="2" customFormat="1" ht="28.8">
      <c r="A116" s="31"/>
      <c r="B116" s="32"/>
      <c r="C116" s="33"/>
      <c r="D116" s="185" t="s">
        <v>144</v>
      </c>
      <c r="E116" s="33"/>
      <c r="F116" s="186" t="s">
        <v>172</v>
      </c>
      <c r="G116" s="33"/>
      <c r="H116" s="33"/>
      <c r="I116" s="187"/>
      <c r="J116" s="33"/>
      <c r="K116" s="33"/>
      <c r="L116" s="36"/>
      <c r="M116" s="188"/>
      <c r="N116" s="189"/>
      <c r="O116" s="61"/>
      <c r="P116" s="61"/>
      <c r="Q116" s="61"/>
      <c r="R116" s="61"/>
      <c r="S116" s="61"/>
      <c r="T116" s="62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144</v>
      </c>
      <c r="AU116" s="14" t="s">
        <v>85</v>
      </c>
    </row>
    <row r="117" spans="1:65" s="2" customFormat="1" ht="22.2" customHeight="1">
      <c r="A117" s="31"/>
      <c r="B117" s="32"/>
      <c r="C117" s="171" t="s">
        <v>173</v>
      </c>
      <c r="D117" s="171" t="s">
        <v>138</v>
      </c>
      <c r="E117" s="172" t="s">
        <v>174</v>
      </c>
      <c r="F117" s="173" t="s">
        <v>175</v>
      </c>
      <c r="G117" s="174" t="s">
        <v>153</v>
      </c>
      <c r="H117" s="175">
        <v>124.271</v>
      </c>
      <c r="I117" s="176"/>
      <c r="J117" s="177">
        <f>ROUND(I117*H117,2)</f>
        <v>0</v>
      </c>
      <c r="K117" s="178"/>
      <c r="L117" s="36"/>
      <c r="M117" s="179" t="s">
        <v>19</v>
      </c>
      <c r="N117" s="180" t="s">
        <v>46</v>
      </c>
      <c r="O117" s="61"/>
      <c r="P117" s="181">
        <f>O117*H117</f>
        <v>0</v>
      </c>
      <c r="Q117" s="181">
        <v>7.3499999999999998E-3</v>
      </c>
      <c r="R117" s="181">
        <f>Q117*H117</f>
        <v>0.91339185000000001</v>
      </c>
      <c r="S117" s="181">
        <v>0</v>
      </c>
      <c r="T117" s="182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83" t="s">
        <v>142</v>
      </c>
      <c r="AT117" s="183" t="s">
        <v>138</v>
      </c>
      <c r="AU117" s="183" t="s">
        <v>85</v>
      </c>
      <c r="AY117" s="14" t="s">
        <v>135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4" t="s">
        <v>83</v>
      </c>
      <c r="BK117" s="184">
        <f>ROUND(I117*H117,2)</f>
        <v>0</v>
      </c>
      <c r="BL117" s="14" t="s">
        <v>142</v>
      </c>
      <c r="BM117" s="183" t="s">
        <v>176</v>
      </c>
    </row>
    <row r="118" spans="1:65" s="2" customFormat="1" ht="19.2">
      <c r="A118" s="31"/>
      <c r="B118" s="32"/>
      <c r="C118" s="33"/>
      <c r="D118" s="185" t="s">
        <v>144</v>
      </c>
      <c r="E118" s="33"/>
      <c r="F118" s="186" t="s">
        <v>177</v>
      </c>
      <c r="G118" s="33"/>
      <c r="H118" s="33"/>
      <c r="I118" s="187"/>
      <c r="J118" s="33"/>
      <c r="K118" s="33"/>
      <c r="L118" s="36"/>
      <c r="M118" s="188"/>
      <c r="N118" s="189"/>
      <c r="O118" s="61"/>
      <c r="P118" s="61"/>
      <c r="Q118" s="61"/>
      <c r="R118" s="61"/>
      <c r="S118" s="61"/>
      <c r="T118" s="62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144</v>
      </c>
      <c r="AU118" s="14" t="s">
        <v>85</v>
      </c>
    </row>
    <row r="119" spans="1:65" s="2" customFormat="1" ht="22.2" customHeight="1">
      <c r="A119" s="31"/>
      <c r="B119" s="32"/>
      <c r="C119" s="171" t="s">
        <v>178</v>
      </c>
      <c r="D119" s="171" t="s">
        <v>138</v>
      </c>
      <c r="E119" s="172" t="s">
        <v>179</v>
      </c>
      <c r="F119" s="173" t="s">
        <v>180</v>
      </c>
      <c r="G119" s="174" t="s">
        <v>153</v>
      </c>
      <c r="H119" s="175">
        <v>124.271</v>
      </c>
      <c r="I119" s="176"/>
      <c r="J119" s="177">
        <f>ROUND(I119*H119,2)</f>
        <v>0</v>
      </c>
      <c r="K119" s="178"/>
      <c r="L119" s="36"/>
      <c r="M119" s="179" t="s">
        <v>19</v>
      </c>
      <c r="N119" s="180" t="s">
        <v>46</v>
      </c>
      <c r="O119" s="61"/>
      <c r="P119" s="181">
        <f>O119*H119</f>
        <v>0</v>
      </c>
      <c r="Q119" s="181">
        <v>1.54E-2</v>
      </c>
      <c r="R119" s="181">
        <f>Q119*H119</f>
        <v>1.9137734000000002</v>
      </c>
      <c r="S119" s="181">
        <v>0</v>
      </c>
      <c r="T119" s="182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3" t="s">
        <v>142</v>
      </c>
      <c r="AT119" s="183" t="s">
        <v>138</v>
      </c>
      <c r="AU119" s="183" t="s">
        <v>85</v>
      </c>
      <c r="AY119" s="14" t="s">
        <v>135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4" t="s">
        <v>83</v>
      </c>
      <c r="BK119" s="184">
        <f>ROUND(I119*H119,2)</f>
        <v>0</v>
      </c>
      <c r="BL119" s="14" t="s">
        <v>142</v>
      </c>
      <c r="BM119" s="183" t="s">
        <v>181</v>
      </c>
    </row>
    <row r="120" spans="1:65" s="2" customFormat="1" ht="19.2">
      <c r="A120" s="31"/>
      <c r="B120" s="32"/>
      <c r="C120" s="33"/>
      <c r="D120" s="185" t="s">
        <v>144</v>
      </c>
      <c r="E120" s="33"/>
      <c r="F120" s="186" t="s">
        <v>182</v>
      </c>
      <c r="G120" s="33"/>
      <c r="H120" s="33"/>
      <c r="I120" s="187"/>
      <c r="J120" s="33"/>
      <c r="K120" s="33"/>
      <c r="L120" s="36"/>
      <c r="M120" s="188"/>
      <c r="N120" s="189"/>
      <c r="O120" s="61"/>
      <c r="P120" s="61"/>
      <c r="Q120" s="61"/>
      <c r="R120" s="61"/>
      <c r="S120" s="61"/>
      <c r="T120" s="62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144</v>
      </c>
      <c r="AU120" s="14" t="s">
        <v>85</v>
      </c>
    </row>
    <row r="121" spans="1:65" s="2" customFormat="1" ht="22.2" customHeight="1">
      <c r="A121" s="31"/>
      <c r="B121" s="32"/>
      <c r="C121" s="171" t="s">
        <v>183</v>
      </c>
      <c r="D121" s="171" t="s">
        <v>138</v>
      </c>
      <c r="E121" s="172" t="s">
        <v>184</v>
      </c>
      <c r="F121" s="173" t="s">
        <v>185</v>
      </c>
      <c r="G121" s="174" t="s">
        <v>153</v>
      </c>
      <c r="H121" s="175">
        <v>124.271</v>
      </c>
      <c r="I121" s="176"/>
      <c r="J121" s="177">
        <f>ROUND(I121*H121,2)</f>
        <v>0</v>
      </c>
      <c r="K121" s="178"/>
      <c r="L121" s="36"/>
      <c r="M121" s="179" t="s">
        <v>19</v>
      </c>
      <c r="N121" s="180" t="s">
        <v>46</v>
      </c>
      <c r="O121" s="61"/>
      <c r="P121" s="181">
        <f>O121*H121</f>
        <v>0</v>
      </c>
      <c r="Q121" s="181">
        <v>7.9000000000000008E-3</v>
      </c>
      <c r="R121" s="181">
        <f>Q121*H121</f>
        <v>0.98174090000000014</v>
      </c>
      <c r="S121" s="181">
        <v>0</v>
      </c>
      <c r="T121" s="182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3" t="s">
        <v>142</v>
      </c>
      <c r="AT121" s="183" t="s">
        <v>138</v>
      </c>
      <c r="AU121" s="183" t="s">
        <v>85</v>
      </c>
      <c r="AY121" s="14" t="s">
        <v>135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4" t="s">
        <v>83</v>
      </c>
      <c r="BK121" s="184">
        <f>ROUND(I121*H121,2)</f>
        <v>0</v>
      </c>
      <c r="BL121" s="14" t="s">
        <v>142</v>
      </c>
      <c r="BM121" s="183" t="s">
        <v>186</v>
      </c>
    </row>
    <row r="122" spans="1:65" s="2" customFormat="1" ht="28.8">
      <c r="A122" s="31"/>
      <c r="B122" s="32"/>
      <c r="C122" s="33"/>
      <c r="D122" s="185" t="s">
        <v>144</v>
      </c>
      <c r="E122" s="33"/>
      <c r="F122" s="186" t="s">
        <v>187</v>
      </c>
      <c r="G122" s="33"/>
      <c r="H122" s="33"/>
      <c r="I122" s="187"/>
      <c r="J122" s="33"/>
      <c r="K122" s="33"/>
      <c r="L122" s="36"/>
      <c r="M122" s="188"/>
      <c r="N122" s="189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144</v>
      </c>
      <c r="AU122" s="14" t="s">
        <v>85</v>
      </c>
    </row>
    <row r="123" spans="1:65" s="2" customFormat="1" ht="22.2" customHeight="1">
      <c r="A123" s="31"/>
      <c r="B123" s="32"/>
      <c r="C123" s="171" t="s">
        <v>188</v>
      </c>
      <c r="D123" s="171" t="s">
        <v>138</v>
      </c>
      <c r="E123" s="172" t="s">
        <v>189</v>
      </c>
      <c r="F123" s="173" t="s">
        <v>190</v>
      </c>
      <c r="G123" s="174" t="s">
        <v>153</v>
      </c>
      <c r="H123" s="175">
        <v>865.54899999999998</v>
      </c>
      <c r="I123" s="176"/>
      <c r="J123" s="177">
        <f>ROUND(I123*H123,2)</f>
        <v>0</v>
      </c>
      <c r="K123" s="178"/>
      <c r="L123" s="36"/>
      <c r="M123" s="179" t="s">
        <v>19</v>
      </c>
      <c r="N123" s="180" t="s">
        <v>46</v>
      </c>
      <c r="O123" s="61"/>
      <c r="P123" s="181">
        <f>O123*H123</f>
        <v>0</v>
      </c>
      <c r="Q123" s="181">
        <v>5.7000000000000002E-3</v>
      </c>
      <c r="R123" s="181">
        <f>Q123*H123</f>
        <v>4.9336292999999998</v>
      </c>
      <c r="S123" s="181">
        <v>0</v>
      </c>
      <c r="T123" s="18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3" t="s">
        <v>142</v>
      </c>
      <c r="AT123" s="183" t="s">
        <v>138</v>
      </c>
      <c r="AU123" s="183" t="s">
        <v>85</v>
      </c>
      <c r="AY123" s="14" t="s">
        <v>135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4" t="s">
        <v>83</v>
      </c>
      <c r="BK123" s="184">
        <f>ROUND(I123*H123,2)</f>
        <v>0</v>
      </c>
      <c r="BL123" s="14" t="s">
        <v>142</v>
      </c>
      <c r="BM123" s="183" t="s">
        <v>191</v>
      </c>
    </row>
    <row r="124" spans="1:65" s="2" customFormat="1" ht="28.8">
      <c r="A124" s="31"/>
      <c r="B124" s="32"/>
      <c r="C124" s="33"/>
      <c r="D124" s="185" t="s">
        <v>144</v>
      </c>
      <c r="E124" s="33"/>
      <c r="F124" s="186" t="s">
        <v>192</v>
      </c>
      <c r="G124" s="33"/>
      <c r="H124" s="33"/>
      <c r="I124" s="187"/>
      <c r="J124" s="33"/>
      <c r="K124" s="33"/>
      <c r="L124" s="36"/>
      <c r="M124" s="188"/>
      <c r="N124" s="189"/>
      <c r="O124" s="61"/>
      <c r="P124" s="61"/>
      <c r="Q124" s="61"/>
      <c r="R124" s="61"/>
      <c r="S124" s="61"/>
      <c r="T124" s="62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144</v>
      </c>
      <c r="AU124" s="14" t="s">
        <v>85</v>
      </c>
    </row>
    <row r="125" spans="1:65" s="2" customFormat="1" ht="13.8" customHeight="1">
      <c r="A125" s="31"/>
      <c r="B125" s="32"/>
      <c r="C125" s="171" t="s">
        <v>193</v>
      </c>
      <c r="D125" s="171" t="s">
        <v>138</v>
      </c>
      <c r="E125" s="172" t="s">
        <v>194</v>
      </c>
      <c r="F125" s="173" t="s">
        <v>195</v>
      </c>
      <c r="G125" s="174" t="s">
        <v>153</v>
      </c>
      <c r="H125" s="175">
        <v>10.26</v>
      </c>
      <c r="I125" s="176"/>
      <c r="J125" s="177">
        <f>ROUND(I125*H125,2)</f>
        <v>0</v>
      </c>
      <c r="K125" s="178"/>
      <c r="L125" s="36"/>
      <c r="M125" s="179" t="s">
        <v>19</v>
      </c>
      <c r="N125" s="180" t="s">
        <v>46</v>
      </c>
      <c r="O125" s="61"/>
      <c r="P125" s="181">
        <f>O125*H125</f>
        <v>0</v>
      </c>
      <c r="Q125" s="181">
        <v>3.3579999999999999E-2</v>
      </c>
      <c r="R125" s="181">
        <f>Q125*H125</f>
        <v>0.34453079999999997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142</v>
      </c>
      <c r="AT125" s="183" t="s">
        <v>138</v>
      </c>
      <c r="AU125" s="183" t="s">
        <v>85</v>
      </c>
      <c r="AY125" s="14" t="s">
        <v>135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4" t="s">
        <v>83</v>
      </c>
      <c r="BK125" s="184">
        <f>ROUND(I125*H125,2)</f>
        <v>0</v>
      </c>
      <c r="BL125" s="14" t="s">
        <v>142</v>
      </c>
      <c r="BM125" s="183" t="s">
        <v>196</v>
      </c>
    </row>
    <row r="126" spans="1:65" s="2" customFormat="1" ht="10.199999999999999">
      <c r="A126" s="31"/>
      <c r="B126" s="32"/>
      <c r="C126" s="33"/>
      <c r="D126" s="185" t="s">
        <v>144</v>
      </c>
      <c r="E126" s="33"/>
      <c r="F126" s="186" t="s">
        <v>197</v>
      </c>
      <c r="G126" s="33"/>
      <c r="H126" s="33"/>
      <c r="I126" s="187"/>
      <c r="J126" s="33"/>
      <c r="K126" s="33"/>
      <c r="L126" s="36"/>
      <c r="M126" s="188"/>
      <c r="N126" s="189"/>
      <c r="O126" s="61"/>
      <c r="P126" s="61"/>
      <c r="Q126" s="61"/>
      <c r="R126" s="61"/>
      <c r="S126" s="61"/>
      <c r="T126" s="62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144</v>
      </c>
      <c r="AU126" s="14" t="s">
        <v>85</v>
      </c>
    </row>
    <row r="127" spans="1:65" s="2" customFormat="1" ht="22.2" customHeight="1">
      <c r="A127" s="31"/>
      <c r="B127" s="32"/>
      <c r="C127" s="171" t="s">
        <v>198</v>
      </c>
      <c r="D127" s="171" t="s">
        <v>138</v>
      </c>
      <c r="E127" s="172" t="s">
        <v>199</v>
      </c>
      <c r="F127" s="173" t="s">
        <v>200</v>
      </c>
      <c r="G127" s="174" t="s">
        <v>153</v>
      </c>
      <c r="H127" s="175">
        <v>1.43</v>
      </c>
      <c r="I127" s="176"/>
      <c r="J127" s="177">
        <f>ROUND(I127*H127,2)</f>
        <v>0</v>
      </c>
      <c r="K127" s="178"/>
      <c r="L127" s="36"/>
      <c r="M127" s="179" t="s">
        <v>19</v>
      </c>
      <c r="N127" s="180" t="s">
        <v>46</v>
      </c>
      <c r="O127" s="61"/>
      <c r="P127" s="181">
        <f>O127*H127</f>
        <v>0</v>
      </c>
      <c r="Q127" s="181">
        <v>4.2180000000000002E-2</v>
      </c>
      <c r="R127" s="181">
        <f>Q127*H127</f>
        <v>6.03174E-2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142</v>
      </c>
      <c r="AT127" s="183" t="s">
        <v>138</v>
      </c>
      <c r="AU127" s="183" t="s">
        <v>85</v>
      </c>
      <c r="AY127" s="14" t="s">
        <v>135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4" t="s">
        <v>83</v>
      </c>
      <c r="BK127" s="184">
        <f>ROUND(I127*H127,2)</f>
        <v>0</v>
      </c>
      <c r="BL127" s="14" t="s">
        <v>142</v>
      </c>
      <c r="BM127" s="183" t="s">
        <v>201</v>
      </c>
    </row>
    <row r="128" spans="1:65" s="2" customFormat="1" ht="19.2">
      <c r="A128" s="31"/>
      <c r="B128" s="32"/>
      <c r="C128" s="33"/>
      <c r="D128" s="185" t="s">
        <v>144</v>
      </c>
      <c r="E128" s="33"/>
      <c r="F128" s="186" t="s">
        <v>202</v>
      </c>
      <c r="G128" s="33"/>
      <c r="H128" s="33"/>
      <c r="I128" s="187"/>
      <c r="J128" s="33"/>
      <c r="K128" s="33"/>
      <c r="L128" s="36"/>
      <c r="M128" s="188"/>
      <c r="N128" s="189"/>
      <c r="O128" s="61"/>
      <c r="P128" s="61"/>
      <c r="Q128" s="61"/>
      <c r="R128" s="61"/>
      <c r="S128" s="61"/>
      <c r="T128" s="6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144</v>
      </c>
      <c r="AU128" s="14" t="s">
        <v>85</v>
      </c>
    </row>
    <row r="129" spans="1:65" s="2" customFormat="1" ht="22.2" customHeight="1">
      <c r="A129" s="31"/>
      <c r="B129" s="32"/>
      <c r="C129" s="171" t="s">
        <v>203</v>
      </c>
      <c r="D129" s="171" t="s">
        <v>138</v>
      </c>
      <c r="E129" s="172" t="s">
        <v>204</v>
      </c>
      <c r="F129" s="173" t="s">
        <v>205</v>
      </c>
      <c r="G129" s="174" t="s">
        <v>153</v>
      </c>
      <c r="H129" s="175">
        <v>8.2799999999999994</v>
      </c>
      <c r="I129" s="176"/>
      <c r="J129" s="177">
        <f>ROUND(I129*H129,2)</f>
        <v>0</v>
      </c>
      <c r="K129" s="178"/>
      <c r="L129" s="36"/>
      <c r="M129" s="179" t="s">
        <v>19</v>
      </c>
      <c r="N129" s="180" t="s">
        <v>46</v>
      </c>
      <c r="O129" s="61"/>
      <c r="P129" s="181">
        <f>O129*H129</f>
        <v>0</v>
      </c>
      <c r="Q129" s="181">
        <v>4.2180000000000002E-2</v>
      </c>
      <c r="R129" s="181">
        <f>Q129*H129</f>
        <v>0.34925040000000002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142</v>
      </c>
      <c r="AT129" s="183" t="s">
        <v>138</v>
      </c>
      <c r="AU129" s="183" t="s">
        <v>85</v>
      </c>
      <c r="AY129" s="14" t="s">
        <v>135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4" t="s">
        <v>83</v>
      </c>
      <c r="BK129" s="184">
        <f>ROUND(I129*H129,2)</f>
        <v>0</v>
      </c>
      <c r="BL129" s="14" t="s">
        <v>142</v>
      </c>
      <c r="BM129" s="183" t="s">
        <v>206</v>
      </c>
    </row>
    <row r="130" spans="1:65" s="2" customFormat="1" ht="19.2">
      <c r="A130" s="31"/>
      <c r="B130" s="32"/>
      <c r="C130" s="33"/>
      <c r="D130" s="185" t="s">
        <v>144</v>
      </c>
      <c r="E130" s="33"/>
      <c r="F130" s="186" t="s">
        <v>207</v>
      </c>
      <c r="G130" s="33"/>
      <c r="H130" s="33"/>
      <c r="I130" s="187"/>
      <c r="J130" s="33"/>
      <c r="K130" s="33"/>
      <c r="L130" s="36"/>
      <c r="M130" s="188"/>
      <c r="N130" s="189"/>
      <c r="O130" s="61"/>
      <c r="P130" s="61"/>
      <c r="Q130" s="61"/>
      <c r="R130" s="61"/>
      <c r="S130" s="61"/>
      <c r="T130" s="62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144</v>
      </c>
      <c r="AU130" s="14" t="s">
        <v>85</v>
      </c>
    </row>
    <row r="131" spans="1:65" s="2" customFormat="1" ht="22.2" customHeight="1">
      <c r="A131" s="31"/>
      <c r="B131" s="32"/>
      <c r="C131" s="171" t="s">
        <v>208</v>
      </c>
      <c r="D131" s="171" t="s">
        <v>138</v>
      </c>
      <c r="E131" s="172" t="s">
        <v>209</v>
      </c>
      <c r="F131" s="173" t="s">
        <v>210</v>
      </c>
      <c r="G131" s="174" t="s">
        <v>141</v>
      </c>
      <c r="H131" s="175">
        <v>2.6850000000000001</v>
      </c>
      <c r="I131" s="176"/>
      <c r="J131" s="177">
        <f>ROUND(I131*H131,2)</f>
        <v>0</v>
      </c>
      <c r="K131" s="178"/>
      <c r="L131" s="36"/>
      <c r="M131" s="179" t="s">
        <v>19</v>
      </c>
      <c r="N131" s="180" t="s">
        <v>46</v>
      </c>
      <c r="O131" s="61"/>
      <c r="P131" s="181">
        <f>O131*H131</f>
        <v>0</v>
      </c>
      <c r="Q131" s="181">
        <v>2.45329</v>
      </c>
      <c r="R131" s="181">
        <f>Q131*H131</f>
        <v>6.5870836500000003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142</v>
      </c>
      <c r="AT131" s="183" t="s">
        <v>138</v>
      </c>
      <c r="AU131" s="183" t="s">
        <v>85</v>
      </c>
      <c r="AY131" s="14" t="s">
        <v>135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4" t="s">
        <v>83</v>
      </c>
      <c r="BK131" s="184">
        <f>ROUND(I131*H131,2)</f>
        <v>0</v>
      </c>
      <c r="BL131" s="14" t="s">
        <v>142</v>
      </c>
      <c r="BM131" s="183" t="s">
        <v>211</v>
      </c>
    </row>
    <row r="132" spans="1:65" s="2" customFormat="1" ht="19.2">
      <c r="A132" s="31"/>
      <c r="B132" s="32"/>
      <c r="C132" s="33"/>
      <c r="D132" s="185" t="s">
        <v>144</v>
      </c>
      <c r="E132" s="33"/>
      <c r="F132" s="186" t="s">
        <v>212</v>
      </c>
      <c r="G132" s="33"/>
      <c r="H132" s="33"/>
      <c r="I132" s="187"/>
      <c r="J132" s="33"/>
      <c r="K132" s="33"/>
      <c r="L132" s="36"/>
      <c r="M132" s="188"/>
      <c r="N132" s="189"/>
      <c r="O132" s="61"/>
      <c r="P132" s="61"/>
      <c r="Q132" s="61"/>
      <c r="R132" s="61"/>
      <c r="S132" s="61"/>
      <c r="T132" s="62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144</v>
      </c>
      <c r="AU132" s="14" t="s">
        <v>85</v>
      </c>
    </row>
    <row r="133" spans="1:65" s="2" customFormat="1" ht="22.2" customHeight="1">
      <c r="A133" s="31"/>
      <c r="B133" s="32"/>
      <c r="C133" s="171" t="s">
        <v>8</v>
      </c>
      <c r="D133" s="171" t="s">
        <v>138</v>
      </c>
      <c r="E133" s="172" t="s">
        <v>213</v>
      </c>
      <c r="F133" s="173" t="s">
        <v>214</v>
      </c>
      <c r="G133" s="174" t="s">
        <v>141</v>
      </c>
      <c r="H133" s="175">
        <v>2.6850000000000001</v>
      </c>
      <c r="I133" s="176"/>
      <c r="J133" s="177">
        <f>ROUND(I133*H133,2)</f>
        <v>0</v>
      </c>
      <c r="K133" s="178"/>
      <c r="L133" s="36"/>
      <c r="M133" s="179" t="s">
        <v>19</v>
      </c>
      <c r="N133" s="180" t="s">
        <v>46</v>
      </c>
      <c r="O133" s="61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3" t="s">
        <v>142</v>
      </c>
      <c r="AT133" s="183" t="s">
        <v>138</v>
      </c>
      <c r="AU133" s="183" t="s">
        <v>85</v>
      </c>
      <c r="AY133" s="14" t="s">
        <v>135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4" t="s">
        <v>83</v>
      </c>
      <c r="BK133" s="184">
        <f>ROUND(I133*H133,2)</f>
        <v>0</v>
      </c>
      <c r="BL133" s="14" t="s">
        <v>142</v>
      </c>
      <c r="BM133" s="183" t="s">
        <v>215</v>
      </c>
    </row>
    <row r="134" spans="1:65" s="2" customFormat="1" ht="28.8">
      <c r="A134" s="31"/>
      <c r="B134" s="32"/>
      <c r="C134" s="33"/>
      <c r="D134" s="185" t="s">
        <v>144</v>
      </c>
      <c r="E134" s="33"/>
      <c r="F134" s="186" t="s">
        <v>216</v>
      </c>
      <c r="G134" s="33"/>
      <c r="H134" s="33"/>
      <c r="I134" s="187"/>
      <c r="J134" s="33"/>
      <c r="K134" s="33"/>
      <c r="L134" s="36"/>
      <c r="M134" s="188"/>
      <c r="N134" s="189"/>
      <c r="O134" s="61"/>
      <c r="P134" s="61"/>
      <c r="Q134" s="61"/>
      <c r="R134" s="61"/>
      <c r="S134" s="61"/>
      <c r="T134" s="62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144</v>
      </c>
      <c r="AU134" s="14" t="s">
        <v>85</v>
      </c>
    </row>
    <row r="135" spans="1:65" s="2" customFormat="1" ht="13.8" customHeight="1">
      <c r="A135" s="31"/>
      <c r="B135" s="32"/>
      <c r="C135" s="171" t="s">
        <v>217</v>
      </c>
      <c r="D135" s="171" t="s">
        <v>138</v>
      </c>
      <c r="E135" s="172" t="s">
        <v>218</v>
      </c>
      <c r="F135" s="173" t="s">
        <v>219</v>
      </c>
      <c r="G135" s="174" t="s">
        <v>148</v>
      </c>
      <c r="H135" s="175">
        <v>0.17499999999999999</v>
      </c>
      <c r="I135" s="176"/>
      <c r="J135" s="177">
        <f>ROUND(I135*H135,2)</f>
        <v>0</v>
      </c>
      <c r="K135" s="178"/>
      <c r="L135" s="36"/>
      <c r="M135" s="179" t="s">
        <v>19</v>
      </c>
      <c r="N135" s="180" t="s">
        <v>46</v>
      </c>
      <c r="O135" s="61"/>
      <c r="P135" s="181">
        <f>O135*H135</f>
        <v>0</v>
      </c>
      <c r="Q135" s="181">
        <v>1.06277</v>
      </c>
      <c r="R135" s="181">
        <f>Q135*H135</f>
        <v>0.18598474999999998</v>
      </c>
      <c r="S135" s="181">
        <v>0</v>
      </c>
      <c r="T135" s="18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3" t="s">
        <v>142</v>
      </c>
      <c r="AT135" s="183" t="s">
        <v>138</v>
      </c>
      <c r="AU135" s="183" t="s">
        <v>85</v>
      </c>
      <c r="AY135" s="14" t="s">
        <v>135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4" t="s">
        <v>83</v>
      </c>
      <c r="BK135" s="184">
        <f>ROUND(I135*H135,2)</f>
        <v>0</v>
      </c>
      <c r="BL135" s="14" t="s">
        <v>142</v>
      </c>
      <c r="BM135" s="183" t="s">
        <v>220</v>
      </c>
    </row>
    <row r="136" spans="1:65" s="2" customFormat="1" ht="10.199999999999999">
      <c r="A136" s="31"/>
      <c r="B136" s="32"/>
      <c r="C136" s="33"/>
      <c r="D136" s="185" t="s">
        <v>144</v>
      </c>
      <c r="E136" s="33"/>
      <c r="F136" s="186" t="s">
        <v>221</v>
      </c>
      <c r="G136" s="33"/>
      <c r="H136" s="33"/>
      <c r="I136" s="187"/>
      <c r="J136" s="33"/>
      <c r="K136" s="33"/>
      <c r="L136" s="36"/>
      <c r="M136" s="188"/>
      <c r="N136" s="189"/>
      <c r="O136" s="61"/>
      <c r="P136" s="61"/>
      <c r="Q136" s="61"/>
      <c r="R136" s="61"/>
      <c r="S136" s="61"/>
      <c r="T136" s="62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144</v>
      </c>
      <c r="AU136" s="14" t="s">
        <v>85</v>
      </c>
    </row>
    <row r="137" spans="1:65" s="12" customFormat="1" ht="22.8" customHeight="1">
      <c r="B137" s="155"/>
      <c r="C137" s="156"/>
      <c r="D137" s="157" t="s">
        <v>74</v>
      </c>
      <c r="E137" s="169" t="s">
        <v>183</v>
      </c>
      <c r="F137" s="169" t="s">
        <v>222</v>
      </c>
      <c r="G137" s="156"/>
      <c r="H137" s="156"/>
      <c r="I137" s="159"/>
      <c r="J137" s="170">
        <f>BK137</f>
        <v>0</v>
      </c>
      <c r="K137" s="156"/>
      <c r="L137" s="161"/>
      <c r="M137" s="162"/>
      <c r="N137" s="163"/>
      <c r="O137" s="163"/>
      <c r="P137" s="164">
        <f>SUM(P138:P167)</f>
        <v>0</v>
      </c>
      <c r="Q137" s="163"/>
      <c r="R137" s="164">
        <f>SUM(R138:R167)</f>
        <v>2.42028E-2</v>
      </c>
      <c r="S137" s="163"/>
      <c r="T137" s="165">
        <f>SUM(T138:T167)</f>
        <v>39.73638600000001</v>
      </c>
      <c r="AR137" s="166" t="s">
        <v>83</v>
      </c>
      <c r="AT137" s="167" t="s">
        <v>74</v>
      </c>
      <c r="AU137" s="167" t="s">
        <v>83</v>
      </c>
      <c r="AY137" s="166" t="s">
        <v>135</v>
      </c>
      <c r="BK137" s="168">
        <f>SUM(BK138:BK167)</f>
        <v>0</v>
      </c>
    </row>
    <row r="138" spans="1:65" s="2" customFormat="1" ht="22.2" customHeight="1">
      <c r="A138" s="31"/>
      <c r="B138" s="32"/>
      <c r="C138" s="171" t="s">
        <v>223</v>
      </c>
      <c r="D138" s="171" t="s">
        <v>138</v>
      </c>
      <c r="E138" s="172" t="s">
        <v>224</v>
      </c>
      <c r="F138" s="173" t="s">
        <v>225</v>
      </c>
      <c r="G138" s="174" t="s">
        <v>153</v>
      </c>
      <c r="H138" s="175">
        <v>475.07</v>
      </c>
      <c r="I138" s="176"/>
      <c r="J138" s="177">
        <f>ROUND(I138*H138,2)</f>
        <v>0</v>
      </c>
      <c r="K138" s="178"/>
      <c r="L138" s="36"/>
      <c r="M138" s="179" t="s">
        <v>19</v>
      </c>
      <c r="N138" s="180" t="s">
        <v>46</v>
      </c>
      <c r="O138" s="61"/>
      <c r="P138" s="181">
        <f>O138*H138</f>
        <v>0</v>
      </c>
      <c r="Q138" s="181">
        <v>4.0000000000000003E-5</v>
      </c>
      <c r="R138" s="181">
        <f>Q138*H138</f>
        <v>1.90028E-2</v>
      </c>
      <c r="S138" s="181">
        <v>0</v>
      </c>
      <c r="T138" s="18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3" t="s">
        <v>142</v>
      </c>
      <c r="AT138" s="183" t="s">
        <v>138</v>
      </c>
      <c r="AU138" s="183" t="s">
        <v>85</v>
      </c>
      <c r="AY138" s="14" t="s">
        <v>135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4" t="s">
        <v>83</v>
      </c>
      <c r="BK138" s="184">
        <f>ROUND(I138*H138,2)</f>
        <v>0</v>
      </c>
      <c r="BL138" s="14" t="s">
        <v>142</v>
      </c>
      <c r="BM138" s="183" t="s">
        <v>226</v>
      </c>
    </row>
    <row r="139" spans="1:65" s="2" customFormat="1" ht="19.2">
      <c r="A139" s="31"/>
      <c r="B139" s="32"/>
      <c r="C139" s="33"/>
      <c r="D139" s="185" t="s">
        <v>144</v>
      </c>
      <c r="E139" s="33"/>
      <c r="F139" s="186" t="s">
        <v>227</v>
      </c>
      <c r="G139" s="33"/>
      <c r="H139" s="33"/>
      <c r="I139" s="187"/>
      <c r="J139" s="33"/>
      <c r="K139" s="33"/>
      <c r="L139" s="36"/>
      <c r="M139" s="188"/>
      <c r="N139" s="189"/>
      <c r="O139" s="61"/>
      <c r="P139" s="61"/>
      <c r="Q139" s="61"/>
      <c r="R139" s="61"/>
      <c r="S139" s="61"/>
      <c r="T139" s="62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144</v>
      </c>
      <c r="AU139" s="14" t="s">
        <v>85</v>
      </c>
    </row>
    <row r="140" spans="1:65" s="2" customFormat="1" ht="22.2" customHeight="1">
      <c r="A140" s="31"/>
      <c r="B140" s="32"/>
      <c r="C140" s="171" t="s">
        <v>228</v>
      </c>
      <c r="D140" s="171" t="s">
        <v>138</v>
      </c>
      <c r="E140" s="172" t="s">
        <v>229</v>
      </c>
      <c r="F140" s="173" t="s">
        <v>230</v>
      </c>
      <c r="G140" s="174" t="s">
        <v>164</v>
      </c>
      <c r="H140" s="175">
        <v>26</v>
      </c>
      <c r="I140" s="176"/>
      <c r="J140" s="177">
        <f>ROUND(I140*H140,2)</f>
        <v>0</v>
      </c>
      <c r="K140" s="178"/>
      <c r="L140" s="36"/>
      <c r="M140" s="179" t="s">
        <v>19</v>
      </c>
      <c r="N140" s="180" t="s">
        <v>46</v>
      </c>
      <c r="O140" s="61"/>
      <c r="P140" s="181">
        <f>O140*H140</f>
        <v>0</v>
      </c>
      <c r="Q140" s="181">
        <v>2.0000000000000002E-5</v>
      </c>
      <c r="R140" s="181">
        <f>Q140*H140</f>
        <v>5.2000000000000006E-4</v>
      </c>
      <c r="S140" s="181">
        <v>0</v>
      </c>
      <c r="T140" s="18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3" t="s">
        <v>142</v>
      </c>
      <c r="AT140" s="183" t="s">
        <v>138</v>
      </c>
      <c r="AU140" s="183" t="s">
        <v>85</v>
      </c>
      <c r="AY140" s="14" t="s">
        <v>135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4" t="s">
        <v>83</v>
      </c>
      <c r="BK140" s="184">
        <f>ROUND(I140*H140,2)</f>
        <v>0</v>
      </c>
      <c r="BL140" s="14" t="s">
        <v>142</v>
      </c>
      <c r="BM140" s="183" t="s">
        <v>231</v>
      </c>
    </row>
    <row r="141" spans="1:65" s="2" customFormat="1" ht="19.2">
      <c r="A141" s="31"/>
      <c r="B141" s="32"/>
      <c r="C141" s="33"/>
      <c r="D141" s="185" t="s">
        <v>144</v>
      </c>
      <c r="E141" s="33"/>
      <c r="F141" s="186" t="s">
        <v>232</v>
      </c>
      <c r="G141" s="33"/>
      <c r="H141" s="33"/>
      <c r="I141" s="187"/>
      <c r="J141" s="33"/>
      <c r="K141" s="33"/>
      <c r="L141" s="36"/>
      <c r="M141" s="188"/>
      <c r="N141" s="189"/>
      <c r="O141" s="61"/>
      <c r="P141" s="61"/>
      <c r="Q141" s="61"/>
      <c r="R141" s="61"/>
      <c r="S141" s="61"/>
      <c r="T141" s="62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144</v>
      </c>
      <c r="AU141" s="14" t="s">
        <v>85</v>
      </c>
    </row>
    <row r="142" spans="1:65" s="2" customFormat="1" ht="13.8" customHeight="1">
      <c r="A142" s="31"/>
      <c r="B142" s="32"/>
      <c r="C142" s="171" t="s">
        <v>233</v>
      </c>
      <c r="D142" s="171" t="s">
        <v>138</v>
      </c>
      <c r="E142" s="172" t="s">
        <v>234</v>
      </c>
      <c r="F142" s="173" t="s">
        <v>235</v>
      </c>
      <c r="G142" s="174" t="s">
        <v>164</v>
      </c>
      <c r="H142" s="175">
        <v>26</v>
      </c>
      <c r="I142" s="176"/>
      <c r="J142" s="177">
        <f>ROUND(I142*H142,2)</f>
        <v>0</v>
      </c>
      <c r="K142" s="178"/>
      <c r="L142" s="36"/>
      <c r="M142" s="179" t="s">
        <v>19</v>
      </c>
      <c r="N142" s="180" t="s">
        <v>46</v>
      </c>
      <c r="O142" s="61"/>
      <c r="P142" s="181">
        <f>O142*H142</f>
        <v>0</v>
      </c>
      <c r="Q142" s="181">
        <v>1.8000000000000001E-4</v>
      </c>
      <c r="R142" s="181">
        <f>Q142*H142</f>
        <v>4.6800000000000001E-3</v>
      </c>
      <c r="S142" s="181">
        <v>0</v>
      </c>
      <c r="T142" s="18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3" t="s">
        <v>142</v>
      </c>
      <c r="AT142" s="183" t="s">
        <v>138</v>
      </c>
      <c r="AU142" s="183" t="s">
        <v>85</v>
      </c>
      <c r="AY142" s="14" t="s">
        <v>135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4" t="s">
        <v>83</v>
      </c>
      <c r="BK142" s="184">
        <f>ROUND(I142*H142,2)</f>
        <v>0</v>
      </c>
      <c r="BL142" s="14" t="s">
        <v>142</v>
      </c>
      <c r="BM142" s="183" t="s">
        <v>236</v>
      </c>
    </row>
    <row r="143" spans="1:65" s="2" customFormat="1" ht="19.2">
      <c r="A143" s="31"/>
      <c r="B143" s="32"/>
      <c r="C143" s="33"/>
      <c r="D143" s="185" t="s">
        <v>144</v>
      </c>
      <c r="E143" s="33"/>
      <c r="F143" s="186" t="s">
        <v>237</v>
      </c>
      <c r="G143" s="33"/>
      <c r="H143" s="33"/>
      <c r="I143" s="187"/>
      <c r="J143" s="33"/>
      <c r="K143" s="33"/>
      <c r="L143" s="36"/>
      <c r="M143" s="188"/>
      <c r="N143" s="189"/>
      <c r="O143" s="61"/>
      <c r="P143" s="61"/>
      <c r="Q143" s="61"/>
      <c r="R143" s="61"/>
      <c r="S143" s="61"/>
      <c r="T143" s="62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144</v>
      </c>
      <c r="AU143" s="14" t="s">
        <v>85</v>
      </c>
    </row>
    <row r="144" spans="1:65" s="2" customFormat="1" ht="13.8" customHeight="1">
      <c r="A144" s="31"/>
      <c r="B144" s="32"/>
      <c r="C144" s="171" t="s">
        <v>238</v>
      </c>
      <c r="D144" s="171" t="s">
        <v>138</v>
      </c>
      <c r="E144" s="172" t="s">
        <v>239</v>
      </c>
      <c r="F144" s="173" t="s">
        <v>240</v>
      </c>
      <c r="G144" s="174" t="s">
        <v>153</v>
      </c>
      <c r="H144" s="175">
        <v>65.087999999999994</v>
      </c>
      <c r="I144" s="176"/>
      <c r="J144" s="177">
        <f>ROUND(I144*H144,2)</f>
        <v>0</v>
      </c>
      <c r="K144" s="178"/>
      <c r="L144" s="36"/>
      <c r="M144" s="179" t="s">
        <v>19</v>
      </c>
      <c r="N144" s="180" t="s">
        <v>46</v>
      </c>
      <c r="O144" s="61"/>
      <c r="P144" s="181">
        <f>O144*H144</f>
        <v>0</v>
      </c>
      <c r="Q144" s="181">
        <v>0</v>
      </c>
      <c r="R144" s="181">
        <f>Q144*H144</f>
        <v>0</v>
      </c>
      <c r="S144" s="181">
        <v>0.13100000000000001</v>
      </c>
      <c r="T144" s="182">
        <f>S144*H144</f>
        <v>8.526527999999999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3" t="s">
        <v>142</v>
      </c>
      <c r="AT144" s="183" t="s">
        <v>138</v>
      </c>
      <c r="AU144" s="183" t="s">
        <v>85</v>
      </c>
      <c r="AY144" s="14" t="s">
        <v>135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4" t="s">
        <v>83</v>
      </c>
      <c r="BK144" s="184">
        <f>ROUND(I144*H144,2)</f>
        <v>0</v>
      </c>
      <c r="BL144" s="14" t="s">
        <v>142</v>
      </c>
      <c r="BM144" s="183" t="s">
        <v>241</v>
      </c>
    </row>
    <row r="145" spans="1:65" s="2" customFormat="1" ht="28.8">
      <c r="A145" s="31"/>
      <c r="B145" s="32"/>
      <c r="C145" s="33"/>
      <c r="D145" s="185" t="s">
        <v>144</v>
      </c>
      <c r="E145" s="33"/>
      <c r="F145" s="186" t="s">
        <v>242</v>
      </c>
      <c r="G145" s="33"/>
      <c r="H145" s="33"/>
      <c r="I145" s="187"/>
      <c r="J145" s="33"/>
      <c r="K145" s="33"/>
      <c r="L145" s="36"/>
      <c r="M145" s="188"/>
      <c r="N145" s="189"/>
      <c r="O145" s="61"/>
      <c r="P145" s="61"/>
      <c r="Q145" s="61"/>
      <c r="R145" s="61"/>
      <c r="S145" s="61"/>
      <c r="T145" s="62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144</v>
      </c>
      <c r="AU145" s="14" t="s">
        <v>85</v>
      </c>
    </row>
    <row r="146" spans="1:65" s="2" customFormat="1" ht="22.2" customHeight="1">
      <c r="A146" s="31"/>
      <c r="B146" s="32"/>
      <c r="C146" s="171" t="s">
        <v>7</v>
      </c>
      <c r="D146" s="171" t="s">
        <v>138</v>
      </c>
      <c r="E146" s="172" t="s">
        <v>243</v>
      </c>
      <c r="F146" s="173" t="s">
        <v>244</v>
      </c>
      <c r="G146" s="174" t="s">
        <v>141</v>
      </c>
      <c r="H146" s="175">
        <v>3.915</v>
      </c>
      <c r="I146" s="176"/>
      <c r="J146" s="177">
        <f>ROUND(I146*H146,2)</f>
        <v>0</v>
      </c>
      <c r="K146" s="178"/>
      <c r="L146" s="36"/>
      <c r="M146" s="179" t="s">
        <v>19</v>
      </c>
      <c r="N146" s="180" t="s">
        <v>46</v>
      </c>
      <c r="O146" s="61"/>
      <c r="P146" s="181">
        <f>O146*H146</f>
        <v>0</v>
      </c>
      <c r="Q146" s="181">
        <v>0</v>
      </c>
      <c r="R146" s="181">
        <f>Q146*H146</f>
        <v>0</v>
      </c>
      <c r="S146" s="181">
        <v>1.8</v>
      </c>
      <c r="T146" s="182">
        <f>S146*H146</f>
        <v>7.0470000000000006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3" t="s">
        <v>142</v>
      </c>
      <c r="AT146" s="183" t="s">
        <v>138</v>
      </c>
      <c r="AU146" s="183" t="s">
        <v>85</v>
      </c>
      <c r="AY146" s="14" t="s">
        <v>135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4" t="s">
        <v>83</v>
      </c>
      <c r="BK146" s="184">
        <f>ROUND(I146*H146,2)</f>
        <v>0</v>
      </c>
      <c r="BL146" s="14" t="s">
        <v>142</v>
      </c>
      <c r="BM146" s="183" t="s">
        <v>245</v>
      </c>
    </row>
    <row r="147" spans="1:65" s="2" customFormat="1" ht="28.8">
      <c r="A147" s="31"/>
      <c r="B147" s="32"/>
      <c r="C147" s="33"/>
      <c r="D147" s="185" t="s">
        <v>144</v>
      </c>
      <c r="E147" s="33"/>
      <c r="F147" s="186" t="s">
        <v>246</v>
      </c>
      <c r="G147" s="33"/>
      <c r="H147" s="33"/>
      <c r="I147" s="187"/>
      <c r="J147" s="33"/>
      <c r="K147" s="33"/>
      <c r="L147" s="36"/>
      <c r="M147" s="188"/>
      <c r="N147" s="189"/>
      <c r="O147" s="61"/>
      <c r="P147" s="61"/>
      <c r="Q147" s="61"/>
      <c r="R147" s="61"/>
      <c r="S147" s="61"/>
      <c r="T147" s="62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144</v>
      </c>
      <c r="AU147" s="14" t="s">
        <v>85</v>
      </c>
    </row>
    <row r="148" spans="1:65" s="2" customFormat="1" ht="22.2" customHeight="1">
      <c r="A148" s="31"/>
      <c r="B148" s="32"/>
      <c r="C148" s="171" t="s">
        <v>247</v>
      </c>
      <c r="D148" s="171" t="s">
        <v>138</v>
      </c>
      <c r="E148" s="172" t="s">
        <v>248</v>
      </c>
      <c r="F148" s="173" t="s">
        <v>249</v>
      </c>
      <c r="G148" s="174" t="s">
        <v>141</v>
      </c>
      <c r="H148" s="175">
        <v>5.8689999999999998</v>
      </c>
      <c r="I148" s="176"/>
      <c r="J148" s="177">
        <f>ROUND(I148*H148,2)</f>
        <v>0</v>
      </c>
      <c r="K148" s="178"/>
      <c r="L148" s="36"/>
      <c r="M148" s="179" t="s">
        <v>19</v>
      </c>
      <c r="N148" s="180" t="s">
        <v>46</v>
      </c>
      <c r="O148" s="61"/>
      <c r="P148" s="181">
        <f>O148*H148</f>
        <v>0</v>
      </c>
      <c r="Q148" s="181">
        <v>0</v>
      </c>
      <c r="R148" s="181">
        <f>Q148*H148</f>
        <v>0</v>
      </c>
      <c r="S148" s="181">
        <v>2.2000000000000002</v>
      </c>
      <c r="T148" s="182">
        <f>S148*H148</f>
        <v>12.911800000000001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3" t="s">
        <v>142</v>
      </c>
      <c r="AT148" s="183" t="s">
        <v>138</v>
      </c>
      <c r="AU148" s="183" t="s">
        <v>85</v>
      </c>
      <c r="AY148" s="14" t="s">
        <v>135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4" t="s">
        <v>83</v>
      </c>
      <c r="BK148" s="184">
        <f>ROUND(I148*H148,2)</f>
        <v>0</v>
      </c>
      <c r="BL148" s="14" t="s">
        <v>142</v>
      </c>
      <c r="BM148" s="183" t="s">
        <v>250</v>
      </c>
    </row>
    <row r="149" spans="1:65" s="2" customFormat="1" ht="19.2">
      <c r="A149" s="31"/>
      <c r="B149" s="32"/>
      <c r="C149" s="33"/>
      <c r="D149" s="185" t="s">
        <v>144</v>
      </c>
      <c r="E149" s="33"/>
      <c r="F149" s="186" t="s">
        <v>251</v>
      </c>
      <c r="G149" s="33"/>
      <c r="H149" s="33"/>
      <c r="I149" s="187"/>
      <c r="J149" s="33"/>
      <c r="K149" s="33"/>
      <c r="L149" s="36"/>
      <c r="M149" s="188"/>
      <c r="N149" s="189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144</v>
      </c>
      <c r="AU149" s="14" t="s">
        <v>85</v>
      </c>
    </row>
    <row r="150" spans="1:65" s="2" customFormat="1" ht="22.2" customHeight="1">
      <c r="A150" s="31"/>
      <c r="B150" s="32"/>
      <c r="C150" s="171" t="s">
        <v>252</v>
      </c>
      <c r="D150" s="171" t="s">
        <v>138</v>
      </c>
      <c r="E150" s="172" t="s">
        <v>253</v>
      </c>
      <c r="F150" s="173" t="s">
        <v>254</v>
      </c>
      <c r="G150" s="174" t="s">
        <v>141</v>
      </c>
      <c r="H150" s="175">
        <v>5.8689999999999998</v>
      </c>
      <c r="I150" s="176"/>
      <c r="J150" s="177">
        <f>ROUND(I150*H150,2)</f>
        <v>0</v>
      </c>
      <c r="K150" s="178"/>
      <c r="L150" s="36"/>
      <c r="M150" s="179" t="s">
        <v>19</v>
      </c>
      <c r="N150" s="180" t="s">
        <v>46</v>
      </c>
      <c r="O150" s="61"/>
      <c r="P150" s="181">
        <f>O150*H150</f>
        <v>0</v>
      </c>
      <c r="Q150" s="181">
        <v>0</v>
      </c>
      <c r="R150" s="181">
        <f>Q150*H150</f>
        <v>0</v>
      </c>
      <c r="S150" s="181">
        <v>4.3999999999999997E-2</v>
      </c>
      <c r="T150" s="182">
        <f>S150*H150</f>
        <v>0.25823599999999997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3" t="s">
        <v>142</v>
      </c>
      <c r="AT150" s="183" t="s">
        <v>138</v>
      </c>
      <c r="AU150" s="183" t="s">
        <v>85</v>
      </c>
      <c r="AY150" s="14" t="s">
        <v>135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4" t="s">
        <v>83</v>
      </c>
      <c r="BK150" s="184">
        <f>ROUND(I150*H150,2)</f>
        <v>0</v>
      </c>
      <c r="BL150" s="14" t="s">
        <v>142</v>
      </c>
      <c r="BM150" s="183" t="s">
        <v>255</v>
      </c>
    </row>
    <row r="151" spans="1:65" s="2" customFormat="1" ht="19.2">
      <c r="A151" s="31"/>
      <c r="B151" s="32"/>
      <c r="C151" s="33"/>
      <c r="D151" s="185" t="s">
        <v>144</v>
      </c>
      <c r="E151" s="33"/>
      <c r="F151" s="186" t="s">
        <v>256</v>
      </c>
      <c r="G151" s="33"/>
      <c r="H151" s="33"/>
      <c r="I151" s="187"/>
      <c r="J151" s="33"/>
      <c r="K151" s="33"/>
      <c r="L151" s="36"/>
      <c r="M151" s="188"/>
      <c r="N151" s="189"/>
      <c r="O151" s="61"/>
      <c r="P151" s="61"/>
      <c r="Q151" s="61"/>
      <c r="R151" s="61"/>
      <c r="S151" s="61"/>
      <c r="T151" s="62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144</v>
      </c>
      <c r="AU151" s="14" t="s">
        <v>85</v>
      </c>
    </row>
    <row r="152" spans="1:65" s="2" customFormat="1" ht="22.2" customHeight="1">
      <c r="A152" s="31"/>
      <c r="B152" s="32"/>
      <c r="C152" s="171" t="s">
        <v>257</v>
      </c>
      <c r="D152" s="171" t="s">
        <v>138</v>
      </c>
      <c r="E152" s="172" t="s">
        <v>258</v>
      </c>
      <c r="F152" s="173" t="s">
        <v>259</v>
      </c>
      <c r="G152" s="174" t="s">
        <v>153</v>
      </c>
      <c r="H152" s="175">
        <v>10.26</v>
      </c>
      <c r="I152" s="176"/>
      <c r="J152" s="177">
        <f>ROUND(I152*H152,2)</f>
        <v>0</v>
      </c>
      <c r="K152" s="178"/>
      <c r="L152" s="36"/>
      <c r="M152" s="179" t="s">
        <v>19</v>
      </c>
      <c r="N152" s="180" t="s">
        <v>46</v>
      </c>
      <c r="O152" s="61"/>
      <c r="P152" s="181">
        <f>O152*H152</f>
        <v>0</v>
      </c>
      <c r="Q152" s="181">
        <v>0</v>
      </c>
      <c r="R152" s="181">
        <f>Q152*H152</f>
        <v>0</v>
      </c>
      <c r="S152" s="181">
        <v>5.5E-2</v>
      </c>
      <c r="T152" s="182">
        <f>S152*H152</f>
        <v>0.56430000000000002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3" t="s">
        <v>142</v>
      </c>
      <c r="AT152" s="183" t="s">
        <v>138</v>
      </c>
      <c r="AU152" s="183" t="s">
        <v>85</v>
      </c>
      <c r="AY152" s="14" t="s">
        <v>135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4" t="s">
        <v>83</v>
      </c>
      <c r="BK152" s="184">
        <f>ROUND(I152*H152,2)</f>
        <v>0</v>
      </c>
      <c r="BL152" s="14" t="s">
        <v>142</v>
      </c>
      <c r="BM152" s="183" t="s">
        <v>260</v>
      </c>
    </row>
    <row r="153" spans="1:65" s="2" customFormat="1" ht="28.8">
      <c r="A153" s="31"/>
      <c r="B153" s="32"/>
      <c r="C153" s="33"/>
      <c r="D153" s="185" t="s">
        <v>144</v>
      </c>
      <c r="E153" s="33"/>
      <c r="F153" s="186" t="s">
        <v>261</v>
      </c>
      <c r="G153" s="33"/>
      <c r="H153" s="33"/>
      <c r="I153" s="187"/>
      <c r="J153" s="33"/>
      <c r="K153" s="33"/>
      <c r="L153" s="36"/>
      <c r="M153" s="188"/>
      <c r="N153" s="189"/>
      <c r="O153" s="61"/>
      <c r="P153" s="61"/>
      <c r="Q153" s="61"/>
      <c r="R153" s="61"/>
      <c r="S153" s="61"/>
      <c r="T153" s="62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144</v>
      </c>
      <c r="AU153" s="14" t="s">
        <v>85</v>
      </c>
    </row>
    <row r="154" spans="1:65" s="2" customFormat="1" ht="22.2" customHeight="1">
      <c r="A154" s="31"/>
      <c r="B154" s="32"/>
      <c r="C154" s="171" t="s">
        <v>262</v>
      </c>
      <c r="D154" s="171" t="s">
        <v>138</v>
      </c>
      <c r="E154" s="172" t="s">
        <v>263</v>
      </c>
      <c r="F154" s="173" t="s">
        <v>264</v>
      </c>
      <c r="G154" s="174" t="s">
        <v>153</v>
      </c>
      <c r="H154" s="175">
        <v>7.4160000000000004</v>
      </c>
      <c r="I154" s="176"/>
      <c r="J154" s="177">
        <f>ROUND(I154*H154,2)</f>
        <v>0</v>
      </c>
      <c r="K154" s="178"/>
      <c r="L154" s="36"/>
      <c r="M154" s="179" t="s">
        <v>19</v>
      </c>
      <c r="N154" s="180" t="s">
        <v>46</v>
      </c>
      <c r="O154" s="61"/>
      <c r="P154" s="181">
        <f>O154*H154</f>
        <v>0</v>
      </c>
      <c r="Q154" s="181">
        <v>0</v>
      </c>
      <c r="R154" s="181">
        <f>Q154*H154</f>
        <v>0</v>
      </c>
      <c r="S154" s="181">
        <v>3.4000000000000002E-2</v>
      </c>
      <c r="T154" s="182">
        <f>S154*H154</f>
        <v>0.25214400000000003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3" t="s">
        <v>142</v>
      </c>
      <c r="AT154" s="183" t="s">
        <v>138</v>
      </c>
      <c r="AU154" s="183" t="s">
        <v>85</v>
      </c>
      <c r="AY154" s="14" t="s">
        <v>135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4" t="s">
        <v>83</v>
      </c>
      <c r="BK154" s="184">
        <f>ROUND(I154*H154,2)</f>
        <v>0</v>
      </c>
      <c r="BL154" s="14" t="s">
        <v>142</v>
      </c>
      <c r="BM154" s="183" t="s">
        <v>265</v>
      </c>
    </row>
    <row r="155" spans="1:65" s="2" customFormat="1" ht="28.8">
      <c r="A155" s="31"/>
      <c r="B155" s="32"/>
      <c r="C155" s="33"/>
      <c r="D155" s="185" t="s">
        <v>144</v>
      </c>
      <c r="E155" s="33"/>
      <c r="F155" s="186" t="s">
        <v>266</v>
      </c>
      <c r="G155" s="33"/>
      <c r="H155" s="33"/>
      <c r="I155" s="187"/>
      <c r="J155" s="33"/>
      <c r="K155" s="33"/>
      <c r="L155" s="36"/>
      <c r="M155" s="188"/>
      <c r="N155" s="189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144</v>
      </c>
      <c r="AU155" s="14" t="s">
        <v>85</v>
      </c>
    </row>
    <row r="156" spans="1:65" s="2" customFormat="1" ht="22.2" customHeight="1">
      <c r="A156" s="31"/>
      <c r="B156" s="32"/>
      <c r="C156" s="171" t="s">
        <v>267</v>
      </c>
      <c r="D156" s="171" t="s">
        <v>138</v>
      </c>
      <c r="E156" s="172" t="s">
        <v>268</v>
      </c>
      <c r="F156" s="173" t="s">
        <v>269</v>
      </c>
      <c r="G156" s="174" t="s">
        <v>141</v>
      </c>
      <c r="H156" s="175">
        <v>0.66200000000000003</v>
      </c>
      <c r="I156" s="176"/>
      <c r="J156" s="177">
        <f>ROUND(I156*H156,2)</f>
        <v>0</v>
      </c>
      <c r="K156" s="178"/>
      <c r="L156" s="36"/>
      <c r="M156" s="179" t="s">
        <v>19</v>
      </c>
      <c r="N156" s="180" t="s">
        <v>46</v>
      </c>
      <c r="O156" s="61"/>
      <c r="P156" s="181">
        <f>O156*H156</f>
        <v>0</v>
      </c>
      <c r="Q156" s="181">
        <v>0</v>
      </c>
      <c r="R156" s="181">
        <f>Q156*H156</f>
        <v>0</v>
      </c>
      <c r="S156" s="181">
        <v>1.8</v>
      </c>
      <c r="T156" s="182">
        <f>S156*H156</f>
        <v>1.1916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3" t="s">
        <v>142</v>
      </c>
      <c r="AT156" s="183" t="s">
        <v>138</v>
      </c>
      <c r="AU156" s="183" t="s">
        <v>85</v>
      </c>
      <c r="AY156" s="14" t="s">
        <v>135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4" t="s">
        <v>83</v>
      </c>
      <c r="BK156" s="184">
        <f>ROUND(I156*H156,2)</f>
        <v>0</v>
      </c>
      <c r="BL156" s="14" t="s">
        <v>142</v>
      </c>
      <c r="BM156" s="183" t="s">
        <v>270</v>
      </c>
    </row>
    <row r="157" spans="1:65" s="2" customFormat="1" ht="28.8">
      <c r="A157" s="31"/>
      <c r="B157" s="32"/>
      <c r="C157" s="33"/>
      <c r="D157" s="185" t="s">
        <v>144</v>
      </c>
      <c r="E157" s="33"/>
      <c r="F157" s="186" t="s">
        <v>271</v>
      </c>
      <c r="G157" s="33"/>
      <c r="H157" s="33"/>
      <c r="I157" s="187"/>
      <c r="J157" s="33"/>
      <c r="K157" s="33"/>
      <c r="L157" s="36"/>
      <c r="M157" s="188"/>
      <c r="N157" s="189"/>
      <c r="O157" s="61"/>
      <c r="P157" s="61"/>
      <c r="Q157" s="61"/>
      <c r="R157" s="61"/>
      <c r="S157" s="61"/>
      <c r="T157" s="62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144</v>
      </c>
      <c r="AU157" s="14" t="s">
        <v>85</v>
      </c>
    </row>
    <row r="158" spans="1:65" s="2" customFormat="1" ht="22.2" customHeight="1">
      <c r="A158" s="31"/>
      <c r="B158" s="32"/>
      <c r="C158" s="171" t="s">
        <v>272</v>
      </c>
      <c r="D158" s="171" t="s">
        <v>138</v>
      </c>
      <c r="E158" s="172" t="s">
        <v>273</v>
      </c>
      <c r="F158" s="173" t="s">
        <v>274</v>
      </c>
      <c r="G158" s="174" t="s">
        <v>141</v>
      </c>
      <c r="H158" s="175">
        <v>1.103</v>
      </c>
      <c r="I158" s="176"/>
      <c r="J158" s="177">
        <f>ROUND(I158*H158,2)</f>
        <v>0</v>
      </c>
      <c r="K158" s="178"/>
      <c r="L158" s="36"/>
      <c r="M158" s="179" t="s">
        <v>19</v>
      </c>
      <c r="N158" s="180" t="s">
        <v>46</v>
      </c>
      <c r="O158" s="61"/>
      <c r="P158" s="181">
        <f>O158*H158</f>
        <v>0</v>
      </c>
      <c r="Q158" s="181">
        <v>0</v>
      </c>
      <c r="R158" s="181">
        <f>Q158*H158</f>
        <v>0</v>
      </c>
      <c r="S158" s="181">
        <v>1.8</v>
      </c>
      <c r="T158" s="182">
        <f>S158*H158</f>
        <v>1.9854000000000001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3" t="s">
        <v>142</v>
      </c>
      <c r="AT158" s="183" t="s">
        <v>138</v>
      </c>
      <c r="AU158" s="183" t="s">
        <v>85</v>
      </c>
      <c r="AY158" s="14" t="s">
        <v>135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4" t="s">
        <v>83</v>
      </c>
      <c r="BK158" s="184">
        <f>ROUND(I158*H158,2)</f>
        <v>0</v>
      </c>
      <c r="BL158" s="14" t="s">
        <v>142</v>
      </c>
      <c r="BM158" s="183" t="s">
        <v>275</v>
      </c>
    </row>
    <row r="159" spans="1:65" s="2" customFormat="1" ht="28.8">
      <c r="A159" s="31"/>
      <c r="B159" s="32"/>
      <c r="C159" s="33"/>
      <c r="D159" s="185" t="s">
        <v>144</v>
      </c>
      <c r="E159" s="33"/>
      <c r="F159" s="186" t="s">
        <v>276</v>
      </c>
      <c r="G159" s="33"/>
      <c r="H159" s="33"/>
      <c r="I159" s="187"/>
      <c r="J159" s="33"/>
      <c r="K159" s="33"/>
      <c r="L159" s="36"/>
      <c r="M159" s="188"/>
      <c r="N159" s="189"/>
      <c r="O159" s="61"/>
      <c r="P159" s="61"/>
      <c r="Q159" s="61"/>
      <c r="R159" s="61"/>
      <c r="S159" s="61"/>
      <c r="T159" s="62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144</v>
      </c>
      <c r="AU159" s="14" t="s">
        <v>85</v>
      </c>
    </row>
    <row r="160" spans="1:65" s="2" customFormat="1" ht="22.2" customHeight="1">
      <c r="A160" s="31"/>
      <c r="B160" s="32"/>
      <c r="C160" s="171" t="s">
        <v>277</v>
      </c>
      <c r="D160" s="171" t="s">
        <v>138</v>
      </c>
      <c r="E160" s="172" t="s">
        <v>278</v>
      </c>
      <c r="F160" s="173" t="s">
        <v>279</v>
      </c>
      <c r="G160" s="174" t="s">
        <v>164</v>
      </c>
      <c r="H160" s="175">
        <v>15</v>
      </c>
      <c r="I160" s="176"/>
      <c r="J160" s="177">
        <f>ROUND(I160*H160,2)</f>
        <v>0</v>
      </c>
      <c r="K160" s="178"/>
      <c r="L160" s="36"/>
      <c r="M160" s="179" t="s">
        <v>19</v>
      </c>
      <c r="N160" s="180" t="s">
        <v>46</v>
      </c>
      <c r="O160" s="61"/>
      <c r="P160" s="181">
        <f>O160*H160</f>
        <v>0</v>
      </c>
      <c r="Q160" s="181">
        <v>0</v>
      </c>
      <c r="R160" s="181">
        <f>Q160*H160</f>
        <v>0</v>
      </c>
      <c r="S160" s="181">
        <v>2.9000000000000001E-2</v>
      </c>
      <c r="T160" s="182">
        <f>S160*H160</f>
        <v>0.435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3" t="s">
        <v>142</v>
      </c>
      <c r="AT160" s="183" t="s">
        <v>138</v>
      </c>
      <c r="AU160" s="183" t="s">
        <v>85</v>
      </c>
      <c r="AY160" s="14" t="s">
        <v>135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4" t="s">
        <v>83</v>
      </c>
      <c r="BK160" s="184">
        <f>ROUND(I160*H160,2)</f>
        <v>0</v>
      </c>
      <c r="BL160" s="14" t="s">
        <v>142</v>
      </c>
      <c r="BM160" s="183" t="s">
        <v>280</v>
      </c>
    </row>
    <row r="161" spans="1:65" s="2" customFormat="1" ht="19.2">
      <c r="A161" s="31"/>
      <c r="B161" s="32"/>
      <c r="C161" s="33"/>
      <c r="D161" s="185" t="s">
        <v>144</v>
      </c>
      <c r="E161" s="33"/>
      <c r="F161" s="186" t="s">
        <v>281</v>
      </c>
      <c r="G161" s="33"/>
      <c r="H161" s="33"/>
      <c r="I161" s="187"/>
      <c r="J161" s="33"/>
      <c r="K161" s="33"/>
      <c r="L161" s="36"/>
      <c r="M161" s="188"/>
      <c r="N161" s="189"/>
      <c r="O161" s="61"/>
      <c r="P161" s="61"/>
      <c r="Q161" s="61"/>
      <c r="R161" s="61"/>
      <c r="S161" s="61"/>
      <c r="T161" s="62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144</v>
      </c>
      <c r="AU161" s="14" t="s">
        <v>85</v>
      </c>
    </row>
    <row r="162" spans="1:65" s="2" customFormat="1" ht="22.2" customHeight="1">
      <c r="A162" s="31"/>
      <c r="B162" s="32"/>
      <c r="C162" s="171" t="s">
        <v>282</v>
      </c>
      <c r="D162" s="171" t="s">
        <v>138</v>
      </c>
      <c r="E162" s="172" t="s">
        <v>283</v>
      </c>
      <c r="F162" s="173" t="s">
        <v>284</v>
      </c>
      <c r="G162" s="174" t="s">
        <v>285</v>
      </c>
      <c r="H162" s="175">
        <v>7.3</v>
      </c>
      <c r="I162" s="176"/>
      <c r="J162" s="177">
        <f>ROUND(I162*H162,2)</f>
        <v>0</v>
      </c>
      <c r="K162" s="178"/>
      <c r="L162" s="36"/>
      <c r="M162" s="179" t="s">
        <v>19</v>
      </c>
      <c r="N162" s="180" t="s">
        <v>46</v>
      </c>
      <c r="O162" s="61"/>
      <c r="P162" s="181">
        <f>O162*H162</f>
        <v>0</v>
      </c>
      <c r="Q162" s="181">
        <v>0</v>
      </c>
      <c r="R162" s="181">
        <f>Q162*H162</f>
        <v>0</v>
      </c>
      <c r="S162" s="181">
        <v>4.2000000000000003E-2</v>
      </c>
      <c r="T162" s="182">
        <f>S162*H162</f>
        <v>0.30660000000000004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3" t="s">
        <v>142</v>
      </c>
      <c r="AT162" s="183" t="s">
        <v>138</v>
      </c>
      <c r="AU162" s="183" t="s">
        <v>85</v>
      </c>
      <c r="AY162" s="14" t="s">
        <v>135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4" t="s">
        <v>83</v>
      </c>
      <c r="BK162" s="184">
        <f>ROUND(I162*H162,2)</f>
        <v>0</v>
      </c>
      <c r="BL162" s="14" t="s">
        <v>142</v>
      </c>
      <c r="BM162" s="183" t="s">
        <v>286</v>
      </c>
    </row>
    <row r="163" spans="1:65" s="2" customFormat="1" ht="28.8">
      <c r="A163" s="31"/>
      <c r="B163" s="32"/>
      <c r="C163" s="33"/>
      <c r="D163" s="185" t="s">
        <v>144</v>
      </c>
      <c r="E163" s="33"/>
      <c r="F163" s="186" t="s">
        <v>287</v>
      </c>
      <c r="G163" s="33"/>
      <c r="H163" s="33"/>
      <c r="I163" s="187"/>
      <c r="J163" s="33"/>
      <c r="K163" s="33"/>
      <c r="L163" s="36"/>
      <c r="M163" s="188"/>
      <c r="N163" s="189"/>
      <c r="O163" s="61"/>
      <c r="P163" s="61"/>
      <c r="Q163" s="61"/>
      <c r="R163" s="61"/>
      <c r="S163" s="61"/>
      <c r="T163" s="62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144</v>
      </c>
      <c r="AU163" s="14" t="s">
        <v>85</v>
      </c>
    </row>
    <row r="164" spans="1:65" s="2" customFormat="1" ht="22.2" customHeight="1">
      <c r="A164" s="31"/>
      <c r="B164" s="32"/>
      <c r="C164" s="171" t="s">
        <v>288</v>
      </c>
      <c r="D164" s="171" t="s">
        <v>138</v>
      </c>
      <c r="E164" s="172" t="s">
        <v>289</v>
      </c>
      <c r="F164" s="173" t="s">
        <v>290</v>
      </c>
      <c r="G164" s="174" t="s">
        <v>153</v>
      </c>
      <c r="H164" s="175">
        <v>6.6779999999999999</v>
      </c>
      <c r="I164" s="176"/>
      <c r="J164" s="177">
        <f>ROUND(I164*H164,2)</f>
        <v>0</v>
      </c>
      <c r="K164" s="178"/>
      <c r="L164" s="36"/>
      <c r="M164" s="179" t="s">
        <v>19</v>
      </c>
      <c r="N164" s="180" t="s">
        <v>46</v>
      </c>
      <c r="O164" s="61"/>
      <c r="P164" s="181">
        <f>O164*H164</f>
        <v>0</v>
      </c>
      <c r="Q164" s="181">
        <v>0</v>
      </c>
      <c r="R164" s="181">
        <f>Q164*H164</f>
        <v>0</v>
      </c>
      <c r="S164" s="181">
        <v>5.8999999999999997E-2</v>
      </c>
      <c r="T164" s="182">
        <f>S164*H164</f>
        <v>0.39400199999999996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3" t="s">
        <v>142</v>
      </c>
      <c r="AT164" s="183" t="s">
        <v>138</v>
      </c>
      <c r="AU164" s="183" t="s">
        <v>85</v>
      </c>
      <c r="AY164" s="14" t="s">
        <v>135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4" t="s">
        <v>83</v>
      </c>
      <c r="BK164" s="184">
        <f>ROUND(I164*H164,2)</f>
        <v>0</v>
      </c>
      <c r="BL164" s="14" t="s">
        <v>142</v>
      </c>
      <c r="BM164" s="183" t="s">
        <v>291</v>
      </c>
    </row>
    <row r="165" spans="1:65" s="2" customFormat="1" ht="28.8">
      <c r="A165" s="31"/>
      <c r="B165" s="32"/>
      <c r="C165" s="33"/>
      <c r="D165" s="185" t="s">
        <v>144</v>
      </c>
      <c r="E165" s="33"/>
      <c r="F165" s="186" t="s">
        <v>292</v>
      </c>
      <c r="G165" s="33"/>
      <c r="H165" s="33"/>
      <c r="I165" s="187"/>
      <c r="J165" s="33"/>
      <c r="K165" s="33"/>
      <c r="L165" s="36"/>
      <c r="M165" s="188"/>
      <c r="N165" s="189"/>
      <c r="O165" s="61"/>
      <c r="P165" s="61"/>
      <c r="Q165" s="61"/>
      <c r="R165" s="61"/>
      <c r="S165" s="61"/>
      <c r="T165" s="62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144</v>
      </c>
      <c r="AU165" s="14" t="s">
        <v>85</v>
      </c>
    </row>
    <row r="166" spans="1:65" s="2" customFormat="1" ht="22.2" customHeight="1">
      <c r="A166" s="31"/>
      <c r="B166" s="32"/>
      <c r="C166" s="171" t="s">
        <v>293</v>
      </c>
      <c r="D166" s="171" t="s">
        <v>138</v>
      </c>
      <c r="E166" s="172" t="s">
        <v>294</v>
      </c>
      <c r="F166" s="173" t="s">
        <v>295</v>
      </c>
      <c r="G166" s="174" t="s">
        <v>153</v>
      </c>
      <c r="H166" s="175">
        <v>86.231999999999999</v>
      </c>
      <c r="I166" s="176"/>
      <c r="J166" s="177">
        <f>ROUND(I166*H166,2)</f>
        <v>0</v>
      </c>
      <c r="K166" s="178"/>
      <c r="L166" s="36"/>
      <c r="M166" s="179" t="s">
        <v>19</v>
      </c>
      <c r="N166" s="180" t="s">
        <v>46</v>
      </c>
      <c r="O166" s="61"/>
      <c r="P166" s="181">
        <f>O166*H166</f>
        <v>0</v>
      </c>
      <c r="Q166" s="181">
        <v>0</v>
      </c>
      <c r="R166" s="181">
        <f>Q166*H166</f>
        <v>0</v>
      </c>
      <c r="S166" s="181">
        <v>6.8000000000000005E-2</v>
      </c>
      <c r="T166" s="182">
        <f>S166*H166</f>
        <v>5.8637760000000005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3" t="s">
        <v>142</v>
      </c>
      <c r="AT166" s="183" t="s">
        <v>138</v>
      </c>
      <c r="AU166" s="183" t="s">
        <v>85</v>
      </c>
      <c r="AY166" s="14" t="s">
        <v>135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4" t="s">
        <v>83</v>
      </c>
      <c r="BK166" s="184">
        <f>ROUND(I166*H166,2)</f>
        <v>0</v>
      </c>
      <c r="BL166" s="14" t="s">
        <v>142</v>
      </c>
      <c r="BM166" s="183" t="s">
        <v>296</v>
      </c>
    </row>
    <row r="167" spans="1:65" s="2" customFormat="1" ht="28.8">
      <c r="A167" s="31"/>
      <c r="B167" s="32"/>
      <c r="C167" s="33"/>
      <c r="D167" s="185" t="s">
        <v>144</v>
      </c>
      <c r="E167" s="33"/>
      <c r="F167" s="186" t="s">
        <v>297</v>
      </c>
      <c r="G167" s="33"/>
      <c r="H167" s="33"/>
      <c r="I167" s="187"/>
      <c r="J167" s="33"/>
      <c r="K167" s="33"/>
      <c r="L167" s="36"/>
      <c r="M167" s="188"/>
      <c r="N167" s="189"/>
      <c r="O167" s="61"/>
      <c r="P167" s="61"/>
      <c r="Q167" s="61"/>
      <c r="R167" s="61"/>
      <c r="S167" s="61"/>
      <c r="T167" s="62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144</v>
      </c>
      <c r="AU167" s="14" t="s">
        <v>85</v>
      </c>
    </row>
    <row r="168" spans="1:65" s="12" customFormat="1" ht="22.8" customHeight="1">
      <c r="B168" s="155"/>
      <c r="C168" s="156"/>
      <c r="D168" s="157" t="s">
        <v>74</v>
      </c>
      <c r="E168" s="169" t="s">
        <v>298</v>
      </c>
      <c r="F168" s="169" t="s">
        <v>299</v>
      </c>
      <c r="G168" s="156"/>
      <c r="H168" s="156"/>
      <c r="I168" s="159"/>
      <c r="J168" s="170">
        <f>BK168</f>
        <v>0</v>
      </c>
      <c r="K168" s="156"/>
      <c r="L168" s="161"/>
      <c r="M168" s="162"/>
      <c r="N168" s="163"/>
      <c r="O168" s="163"/>
      <c r="P168" s="164">
        <f>SUM(P169:P180)</f>
        <v>0</v>
      </c>
      <c r="Q168" s="163"/>
      <c r="R168" s="164">
        <f>SUM(R169:R180)</f>
        <v>0</v>
      </c>
      <c r="S168" s="163"/>
      <c r="T168" s="165">
        <f>SUM(T169:T180)</f>
        <v>0</v>
      </c>
      <c r="AR168" s="166" t="s">
        <v>83</v>
      </c>
      <c r="AT168" s="167" t="s">
        <v>74</v>
      </c>
      <c r="AU168" s="167" t="s">
        <v>83</v>
      </c>
      <c r="AY168" s="166" t="s">
        <v>135</v>
      </c>
      <c r="BK168" s="168">
        <f>SUM(BK169:BK180)</f>
        <v>0</v>
      </c>
    </row>
    <row r="169" spans="1:65" s="2" customFormat="1" ht="22.2" customHeight="1">
      <c r="A169" s="31"/>
      <c r="B169" s="32"/>
      <c r="C169" s="171" t="s">
        <v>300</v>
      </c>
      <c r="D169" s="171" t="s">
        <v>138</v>
      </c>
      <c r="E169" s="172" t="s">
        <v>301</v>
      </c>
      <c r="F169" s="173" t="s">
        <v>302</v>
      </c>
      <c r="G169" s="174" t="s">
        <v>148</v>
      </c>
      <c r="H169" s="175">
        <v>41.823</v>
      </c>
      <c r="I169" s="176"/>
      <c r="J169" s="177">
        <f>ROUND(I169*H169,2)</f>
        <v>0</v>
      </c>
      <c r="K169" s="178"/>
      <c r="L169" s="36"/>
      <c r="M169" s="179" t="s">
        <v>19</v>
      </c>
      <c r="N169" s="180" t="s">
        <v>46</v>
      </c>
      <c r="O169" s="61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3" t="s">
        <v>142</v>
      </c>
      <c r="AT169" s="183" t="s">
        <v>138</v>
      </c>
      <c r="AU169" s="183" t="s">
        <v>85</v>
      </c>
      <c r="AY169" s="14" t="s">
        <v>135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4" t="s">
        <v>83</v>
      </c>
      <c r="BK169" s="184">
        <f>ROUND(I169*H169,2)</f>
        <v>0</v>
      </c>
      <c r="BL169" s="14" t="s">
        <v>142</v>
      </c>
      <c r="BM169" s="183" t="s">
        <v>303</v>
      </c>
    </row>
    <row r="170" spans="1:65" s="2" customFormat="1" ht="19.2">
      <c r="A170" s="31"/>
      <c r="B170" s="32"/>
      <c r="C170" s="33"/>
      <c r="D170" s="185" t="s">
        <v>144</v>
      </c>
      <c r="E170" s="33"/>
      <c r="F170" s="186" t="s">
        <v>304</v>
      </c>
      <c r="G170" s="33"/>
      <c r="H170" s="33"/>
      <c r="I170" s="187"/>
      <c r="J170" s="33"/>
      <c r="K170" s="33"/>
      <c r="L170" s="36"/>
      <c r="M170" s="188"/>
      <c r="N170" s="189"/>
      <c r="O170" s="61"/>
      <c r="P170" s="61"/>
      <c r="Q170" s="61"/>
      <c r="R170" s="61"/>
      <c r="S170" s="61"/>
      <c r="T170" s="62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144</v>
      </c>
      <c r="AU170" s="14" t="s">
        <v>85</v>
      </c>
    </row>
    <row r="171" spans="1:65" s="2" customFormat="1" ht="13.8" customHeight="1">
      <c r="A171" s="31"/>
      <c r="B171" s="32"/>
      <c r="C171" s="171" t="s">
        <v>305</v>
      </c>
      <c r="D171" s="171" t="s">
        <v>138</v>
      </c>
      <c r="E171" s="172" t="s">
        <v>306</v>
      </c>
      <c r="F171" s="173" t="s">
        <v>307</v>
      </c>
      <c r="G171" s="174" t="s">
        <v>285</v>
      </c>
      <c r="H171" s="175">
        <v>5</v>
      </c>
      <c r="I171" s="176"/>
      <c r="J171" s="177">
        <f>ROUND(I171*H171,2)</f>
        <v>0</v>
      </c>
      <c r="K171" s="178"/>
      <c r="L171" s="36"/>
      <c r="M171" s="179" t="s">
        <v>19</v>
      </c>
      <c r="N171" s="180" t="s">
        <v>46</v>
      </c>
      <c r="O171" s="61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3" t="s">
        <v>142</v>
      </c>
      <c r="AT171" s="183" t="s">
        <v>138</v>
      </c>
      <c r="AU171" s="183" t="s">
        <v>85</v>
      </c>
      <c r="AY171" s="14" t="s">
        <v>135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4" t="s">
        <v>83</v>
      </c>
      <c r="BK171" s="184">
        <f>ROUND(I171*H171,2)</f>
        <v>0</v>
      </c>
      <c r="BL171" s="14" t="s">
        <v>142</v>
      </c>
      <c r="BM171" s="183" t="s">
        <v>308</v>
      </c>
    </row>
    <row r="172" spans="1:65" s="2" customFormat="1" ht="10.199999999999999">
      <c r="A172" s="31"/>
      <c r="B172" s="32"/>
      <c r="C172" s="33"/>
      <c r="D172" s="185" t="s">
        <v>144</v>
      </c>
      <c r="E172" s="33"/>
      <c r="F172" s="186" t="s">
        <v>309</v>
      </c>
      <c r="G172" s="33"/>
      <c r="H172" s="33"/>
      <c r="I172" s="187"/>
      <c r="J172" s="33"/>
      <c r="K172" s="33"/>
      <c r="L172" s="36"/>
      <c r="M172" s="188"/>
      <c r="N172" s="189"/>
      <c r="O172" s="61"/>
      <c r="P172" s="61"/>
      <c r="Q172" s="61"/>
      <c r="R172" s="61"/>
      <c r="S172" s="61"/>
      <c r="T172" s="62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144</v>
      </c>
      <c r="AU172" s="14" t="s">
        <v>85</v>
      </c>
    </row>
    <row r="173" spans="1:65" s="2" customFormat="1" ht="22.2" customHeight="1">
      <c r="A173" s="31"/>
      <c r="B173" s="32"/>
      <c r="C173" s="171" t="s">
        <v>310</v>
      </c>
      <c r="D173" s="171" t="s">
        <v>138</v>
      </c>
      <c r="E173" s="172" t="s">
        <v>311</v>
      </c>
      <c r="F173" s="173" t="s">
        <v>312</v>
      </c>
      <c r="G173" s="174" t="s">
        <v>285</v>
      </c>
      <c r="H173" s="175">
        <v>75</v>
      </c>
      <c r="I173" s="176"/>
      <c r="J173" s="177">
        <f>ROUND(I173*H173,2)</f>
        <v>0</v>
      </c>
      <c r="K173" s="178"/>
      <c r="L173" s="36"/>
      <c r="M173" s="179" t="s">
        <v>19</v>
      </c>
      <c r="N173" s="180" t="s">
        <v>46</v>
      </c>
      <c r="O173" s="61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3" t="s">
        <v>142</v>
      </c>
      <c r="AT173" s="183" t="s">
        <v>138</v>
      </c>
      <c r="AU173" s="183" t="s">
        <v>85</v>
      </c>
      <c r="AY173" s="14" t="s">
        <v>135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4" t="s">
        <v>83</v>
      </c>
      <c r="BK173" s="184">
        <f>ROUND(I173*H173,2)</f>
        <v>0</v>
      </c>
      <c r="BL173" s="14" t="s">
        <v>142</v>
      </c>
      <c r="BM173" s="183" t="s">
        <v>313</v>
      </c>
    </row>
    <row r="174" spans="1:65" s="2" customFormat="1" ht="19.2">
      <c r="A174" s="31"/>
      <c r="B174" s="32"/>
      <c r="C174" s="33"/>
      <c r="D174" s="185" t="s">
        <v>144</v>
      </c>
      <c r="E174" s="33"/>
      <c r="F174" s="186" t="s">
        <v>314</v>
      </c>
      <c r="G174" s="33"/>
      <c r="H174" s="33"/>
      <c r="I174" s="187"/>
      <c r="J174" s="33"/>
      <c r="K174" s="33"/>
      <c r="L174" s="36"/>
      <c r="M174" s="188"/>
      <c r="N174" s="189"/>
      <c r="O174" s="61"/>
      <c r="P174" s="61"/>
      <c r="Q174" s="61"/>
      <c r="R174" s="61"/>
      <c r="S174" s="61"/>
      <c r="T174" s="62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144</v>
      </c>
      <c r="AU174" s="14" t="s">
        <v>85</v>
      </c>
    </row>
    <row r="175" spans="1:65" s="2" customFormat="1" ht="22.2" customHeight="1">
      <c r="A175" s="31"/>
      <c r="B175" s="32"/>
      <c r="C175" s="171" t="s">
        <v>315</v>
      </c>
      <c r="D175" s="171" t="s">
        <v>138</v>
      </c>
      <c r="E175" s="172" t="s">
        <v>316</v>
      </c>
      <c r="F175" s="173" t="s">
        <v>317</v>
      </c>
      <c r="G175" s="174" t="s">
        <v>148</v>
      </c>
      <c r="H175" s="175">
        <v>41.823</v>
      </c>
      <c r="I175" s="176"/>
      <c r="J175" s="177">
        <f>ROUND(I175*H175,2)</f>
        <v>0</v>
      </c>
      <c r="K175" s="178"/>
      <c r="L175" s="36"/>
      <c r="M175" s="179" t="s">
        <v>19</v>
      </c>
      <c r="N175" s="180" t="s">
        <v>46</v>
      </c>
      <c r="O175" s="61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3" t="s">
        <v>142</v>
      </c>
      <c r="AT175" s="183" t="s">
        <v>138</v>
      </c>
      <c r="AU175" s="183" t="s">
        <v>85</v>
      </c>
      <c r="AY175" s="14" t="s">
        <v>135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4" t="s">
        <v>83</v>
      </c>
      <c r="BK175" s="184">
        <f>ROUND(I175*H175,2)</f>
        <v>0</v>
      </c>
      <c r="BL175" s="14" t="s">
        <v>142</v>
      </c>
      <c r="BM175" s="183" t="s">
        <v>318</v>
      </c>
    </row>
    <row r="176" spans="1:65" s="2" customFormat="1" ht="19.2">
      <c r="A176" s="31"/>
      <c r="B176" s="32"/>
      <c r="C176" s="33"/>
      <c r="D176" s="185" t="s">
        <v>144</v>
      </c>
      <c r="E176" s="33"/>
      <c r="F176" s="186" t="s">
        <v>319</v>
      </c>
      <c r="G176" s="33"/>
      <c r="H176" s="33"/>
      <c r="I176" s="187"/>
      <c r="J176" s="33"/>
      <c r="K176" s="33"/>
      <c r="L176" s="36"/>
      <c r="M176" s="188"/>
      <c r="N176" s="189"/>
      <c r="O176" s="61"/>
      <c r="P176" s="61"/>
      <c r="Q176" s="61"/>
      <c r="R176" s="61"/>
      <c r="S176" s="61"/>
      <c r="T176" s="62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144</v>
      </c>
      <c r="AU176" s="14" t="s">
        <v>85</v>
      </c>
    </row>
    <row r="177" spans="1:65" s="2" customFormat="1" ht="22.2" customHeight="1">
      <c r="A177" s="31"/>
      <c r="B177" s="32"/>
      <c r="C177" s="171" t="s">
        <v>320</v>
      </c>
      <c r="D177" s="171" t="s">
        <v>138</v>
      </c>
      <c r="E177" s="172" t="s">
        <v>321</v>
      </c>
      <c r="F177" s="173" t="s">
        <v>322</v>
      </c>
      <c r="G177" s="174" t="s">
        <v>148</v>
      </c>
      <c r="H177" s="175">
        <v>376.40699999999998</v>
      </c>
      <c r="I177" s="176"/>
      <c r="J177" s="177">
        <f>ROUND(I177*H177,2)</f>
        <v>0</v>
      </c>
      <c r="K177" s="178"/>
      <c r="L177" s="36"/>
      <c r="M177" s="179" t="s">
        <v>19</v>
      </c>
      <c r="N177" s="180" t="s">
        <v>46</v>
      </c>
      <c r="O177" s="61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3" t="s">
        <v>142</v>
      </c>
      <c r="AT177" s="183" t="s">
        <v>138</v>
      </c>
      <c r="AU177" s="183" t="s">
        <v>85</v>
      </c>
      <c r="AY177" s="14" t="s">
        <v>135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4" t="s">
        <v>83</v>
      </c>
      <c r="BK177" s="184">
        <f>ROUND(I177*H177,2)</f>
        <v>0</v>
      </c>
      <c r="BL177" s="14" t="s">
        <v>142</v>
      </c>
      <c r="BM177" s="183" t="s">
        <v>323</v>
      </c>
    </row>
    <row r="178" spans="1:65" s="2" customFormat="1" ht="28.8">
      <c r="A178" s="31"/>
      <c r="B178" s="32"/>
      <c r="C178" s="33"/>
      <c r="D178" s="185" t="s">
        <v>144</v>
      </c>
      <c r="E178" s="33"/>
      <c r="F178" s="186" t="s">
        <v>324</v>
      </c>
      <c r="G178" s="33"/>
      <c r="H178" s="33"/>
      <c r="I178" s="187"/>
      <c r="J178" s="33"/>
      <c r="K178" s="33"/>
      <c r="L178" s="36"/>
      <c r="M178" s="188"/>
      <c r="N178" s="189"/>
      <c r="O178" s="61"/>
      <c r="P178" s="61"/>
      <c r="Q178" s="61"/>
      <c r="R178" s="61"/>
      <c r="S178" s="61"/>
      <c r="T178" s="62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144</v>
      </c>
      <c r="AU178" s="14" t="s">
        <v>85</v>
      </c>
    </row>
    <row r="179" spans="1:65" s="2" customFormat="1" ht="34.799999999999997" customHeight="1">
      <c r="A179" s="31"/>
      <c r="B179" s="32"/>
      <c r="C179" s="171" t="s">
        <v>325</v>
      </c>
      <c r="D179" s="171" t="s">
        <v>138</v>
      </c>
      <c r="E179" s="172" t="s">
        <v>326</v>
      </c>
      <c r="F179" s="173" t="s">
        <v>327</v>
      </c>
      <c r="G179" s="174" t="s">
        <v>148</v>
      </c>
      <c r="H179" s="175">
        <v>39.735999999999997</v>
      </c>
      <c r="I179" s="176"/>
      <c r="J179" s="177">
        <f>ROUND(I179*H179,2)</f>
        <v>0</v>
      </c>
      <c r="K179" s="178"/>
      <c r="L179" s="36"/>
      <c r="M179" s="179" t="s">
        <v>19</v>
      </c>
      <c r="N179" s="180" t="s">
        <v>46</v>
      </c>
      <c r="O179" s="61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3" t="s">
        <v>142</v>
      </c>
      <c r="AT179" s="183" t="s">
        <v>138</v>
      </c>
      <c r="AU179" s="183" t="s">
        <v>85</v>
      </c>
      <c r="AY179" s="14" t="s">
        <v>135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4" t="s">
        <v>83</v>
      </c>
      <c r="BK179" s="184">
        <f>ROUND(I179*H179,2)</f>
        <v>0</v>
      </c>
      <c r="BL179" s="14" t="s">
        <v>142</v>
      </c>
      <c r="BM179" s="183" t="s">
        <v>328</v>
      </c>
    </row>
    <row r="180" spans="1:65" s="2" customFormat="1" ht="28.8">
      <c r="A180" s="31"/>
      <c r="B180" s="32"/>
      <c r="C180" s="33"/>
      <c r="D180" s="185" t="s">
        <v>144</v>
      </c>
      <c r="E180" s="33"/>
      <c r="F180" s="186" t="s">
        <v>329</v>
      </c>
      <c r="G180" s="33"/>
      <c r="H180" s="33"/>
      <c r="I180" s="187"/>
      <c r="J180" s="33"/>
      <c r="K180" s="33"/>
      <c r="L180" s="36"/>
      <c r="M180" s="188"/>
      <c r="N180" s="189"/>
      <c r="O180" s="61"/>
      <c r="P180" s="61"/>
      <c r="Q180" s="61"/>
      <c r="R180" s="61"/>
      <c r="S180" s="61"/>
      <c r="T180" s="62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144</v>
      </c>
      <c r="AU180" s="14" t="s">
        <v>85</v>
      </c>
    </row>
    <row r="181" spans="1:65" s="12" customFormat="1" ht="22.8" customHeight="1">
      <c r="B181" s="155"/>
      <c r="C181" s="156"/>
      <c r="D181" s="157" t="s">
        <v>74</v>
      </c>
      <c r="E181" s="169" t="s">
        <v>330</v>
      </c>
      <c r="F181" s="169" t="s">
        <v>331</v>
      </c>
      <c r="G181" s="156"/>
      <c r="H181" s="156"/>
      <c r="I181" s="159"/>
      <c r="J181" s="170">
        <f>BK181</f>
        <v>0</v>
      </c>
      <c r="K181" s="156"/>
      <c r="L181" s="161"/>
      <c r="M181" s="162"/>
      <c r="N181" s="163"/>
      <c r="O181" s="163"/>
      <c r="P181" s="164">
        <f>SUM(P182:P183)</f>
        <v>0</v>
      </c>
      <c r="Q181" s="163"/>
      <c r="R181" s="164">
        <f>SUM(R182:R183)</f>
        <v>0</v>
      </c>
      <c r="S181" s="163"/>
      <c r="T181" s="165">
        <f>SUM(T182:T183)</f>
        <v>0</v>
      </c>
      <c r="AR181" s="166" t="s">
        <v>83</v>
      </c>
      <c r="AT181" s="167" t="s">
        <v>74</v>
      </c>
      <c r="AU181" s="167" t="s">
        <v>83</v>
      </c>
      <c r="AY181" s="166" t="s">
        <v>135</v>
      </c>
      <c r="BK181" s="168">
        <f>SUM(BK182:BK183)</f>
        <v>0</v>
      </c>
    </row>
    <row r="182" spans="1:65" s="2" customFormat="1" ht="13.8" customHeight="1">
      <c r="A182" s="31"/>
      <c r="B182" s="32"/>
      <c r="C182" s="171" t="s">
        <v>332</v>
      </c>
      <c r="D182" s="171" t="s">
        <v>138</v>
      </c>
      <c r="E182" s="172" t="s">
        <v>333</v>
      </c>
      <c r="F182" s="173" t="s">
        <v>334</v>
      </c>
      <c r="G182" s="174" t="s">
        <v>148</v>
      </c>
      <c r="H182" s="175">
        <v>20.850999999999999</v>
      </c>
      <c r="I182" s="176"/>
      <c r="J182" s="177">
        <f>ROUND(I182*H182,2)</f>
        <v>0</v>
      </c>
      <c r="K182" s="178"/>
      <c r="L182" s="36"/>
      <c r="M182" s="179" t="s">
        <v>19</v>
      </c>
      <c r="N182" s="180" t="s">
        <v>46</v>
      </c>
      <c r="O182" s="61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3" t="s">
        <v>142</v>
      </c>
      <c r="AT182" s="183" t="s">
        <v>138</v>
      </c>
      <c r="AU182" s="183" t="s">
        <v>85</v>
      </c>
      <c r="AY182" s="14" t="s">
        <v>135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4" t="s">
        <v>83</v>
      </c>
      <c r="BK182" s="184">
        <f>ROUND(I182*H182,2)</f>
        <v>0</v>
      </c>
      <c r="BL182" s="14" t="s">
        <v>142</v>
      </c>
      <c r="BM182" s="183" t="s">
        <v>335</v>
      </c>
    </row>
    <row r="183" spans="1:65" s="2" customFormat="1" ht="38.4">
      <c r="A183" s="31"/>
      <c r="B183" s="32"/>
      <c r="C183" s="33"/>
      <c r="D183" s="185" t="s">
        <v>144</v>
      </c>
      <c r="E183" s="33"/>
      <c r="F183" s="186" t="s">
        <v>336</v>
      </c>
      <c r="G183" s="33"/>
      <c r="H183" s="33"/>
      <c r="I183" s="187"/>
      <c r="J183" s="33"/>
      <c r="K183" s="33"/>
      <c r="L183" s="36"/>
      <c r="M183" s="188"/>
      <c r="N183" s="189"/>
      <c r="O183" s="61"/>
      <c r="P183" s="61"/>
      <c r="Q183" s="61"/>
      <c r="R183" s="61"/>
      <c r="S183" s="61"/>
      <c r="T183" s="62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144</v>
      </c>
      <c r="AU183" s="14" t="s">
        <v>85</v>
      </c>
    </row>
    <row r="184" spans="1:65" s="12" customFormat="1" ht="25.95" customHeight="1">
      <c r="B184" s="155"/>
      <c r="C184" s="156"/>
      <c r="D184" s="157" t="s">
        <v>74</v>
      </c>
      <c r="E184" s="158" t="s">
        <v>337</v>
      </c>
      <c r="F184" s="158" t="s">
        <v>338</v>
      </c>
      <c r="G184" s="156"/>
      <c r="H184" s="156"/>
      <c r="I184" s="159"/>
      <c r="J184" s="160">
        <f>BK184</f>
        <v>0</v>
      </c>
      <c r="K184" s="156"/>
      <c r="L184" s="161"/>
      <c r="M184" s="162"/>
      <c r="N184" s="163"/>
      <c r="O184" s="163"/>
      <c r="P184" s="164">
        <f>P185+P196+P203+P208+P223+P230+P279+P300+P311+P346+P355+P370+P385</f>
        <v>0</v>
      </c>
      <c r="Q184" s="163"/>
      <c r="R184" s="164">
        <f>R185+R196+R203+R208+R223+R230+R279+R300+R311+R346+R355+R370+R385</f>
        <v>10.549380609999998</v>
      </c>
      <c r="S184" s="163"/>
      <c r="T184" s="165">
        <f>T185+T196+T203+T208+T223+T230+T279+T300+T311+T346+T355+T370+T385</f>
        <v>2.0866476500000002</v>
      </c>
      <c r="AR184" s="166" t="s">
        <v>85</v>
      </c>
      <c r="AT184" s="167" t="s">
        <v>74</v>
      </c>
      <c r="AU184" s="167" t="s">
        <v>75</v>
      </c>
      <c r="AY184" s="166" t="s">
        <v>135</v>
      </c>
      <c r="BK184" s="168">
        <f>BK185+BK196+BK203+BK208+BK223+BK230+BK279+BK300+BK311+BK346+BK355+BK370+BK385</f>
        <v>0</v>
      </c>
    </row>
    <row r="185" spans="1:65" s="12" customFormat="1" ht="22.8" customHeight="1">
      <c r="B185" s="155"/>
      <c r="C185" s="156"/>
      <c r="D185" s="157" t="s">
        <v>74</v>
      </c>
      <c r="E185" s="169" t="s">
        <v>339</v>
      </c>
      <c r="F185" s="169" t="s">
        <v>340</v>
      </c>
      <c r="G185" s="156"/>
      <c r="H185" s="156"/>
      <c r="I185" s="159"/>
      <c r="J185" s="170">
        <f>BK185</f>
        <v>0</v>
      </c>
      <c r="K185" s="156"/>
      <c r="L185" s="161"/>
      <c r="M185" s="162"/>
      <c r="N185" s="163"/>
      <c r="O185" s="163"/>
      <c r="P185" s="164">
        <f>SUM(P186:P195)</f>
        <v>0</v>
      </c>
      <c r="Q185" s="163"/>
      <c r="R185" s="164">
        <f>SUM(R186:R195)</f>
        <v>0.14350599999999999</v>
      </c>
      <c r="S185" s="163"/>
      <c r="T185" s="165">
        <f>SUM(T186:T195)</f>
        <v>0</v>
      </c>
      <c r="AR185" s="166" t="s">
        <v>85</v>
      </c>
      <c r="AT185" s="167" t="s">
        <v>74</v>
      </c>
      <c r="AU185" s="167" t="s">
        <v>83</v>
      </c>
      <c r="AY185" s="166" t="s">
        <v>135</v>
      </c>
      <c r="BK185" s="168">
        <f>SUM(BK186:BK195)</f>
        <v>0</v>
      </c>
    </row>
    <row r="186" spans="1:65" s="2" customFormat="1" ht="22.2" customHeight="1">
      <c r="A186" s="31"/>
      <c r="B186" s="32"/>
      <c r="C186" s="171" t="s">
        <v>341</v>
      </c>
      <c r="D186" s="171" t="s">
        <v>138</v>
      </c>
      <c r="E186" s="172" t="s">
        <v>342</v>
      </c>
      <c r="F186" s="173" t="s">
        <v>343</v>
      </c>
      <c r="G186" s="174" t="s">
        <v>153</v>
      </c>
      <c r="H186" s="175">
        <v>20.329999999999998</v>
      </c>
      <c r="I186" s="176"/>
      <c r="J186" s="177">
        <f>ROUND(I186*H186,2)</f>
        <v>0</v>
      </c>
      <c r="K186" s="178"/>
      <c r="L186" s="36"/>
      <c r="M186" s="179" t="s">
        <v>19</v>
      </c>
      <c r="N186" s="180" t="s">
        <v>46</v>
      </c>
      <c r="O186" s="61"/>
      <c r="P186" s="181">
        <f>O186*H186</f>
        <v>0</v>
      </c>
      <c r="Q186" s="181">
        <v>4.0000000000000002E-4</v>
      </c>
      <c r="R186" s="181">
        <f>Q186*H186</f>
        <v>8.1320000000000003E-3</v>
      </c>
      <c r="S186" s="181">
        <v>0</v>
      </c>
      <c r="T186" s="182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3" t="s">
        <v>217</v>
      </c>
      <c r="AT186" s="183" t="s">
        <v>138</v>
      </c>
      <c r="AU186" s="183" t="s">
        <v>85</v>
      </c>
      <c r="AY186" s="14" t="s">
        <v>135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4" t="s">
        <v>83</v>
      </c>
      <c r="BK186" s="184">
        <f>ROUND(I186*H186,2)</f>
        <v>0</v>
      </c>
      <c r="BL186" s="14" t="s">
        <v>217</v>
      </c>
      <c r="BM186" s="183" t="s">
        <v>344</v>
      </c>
    </row>
    <row r="187" spans="1:65" s="2" customFormat="1" ht="19.2">
      <c r="A187" s="31"/>
      <c r="B187" s="32"/>
      <c r="C187" s="33"/>
      <c r="D187" s="185" t="s">
        <v>144</v>
      </c>
      <c r="E187" s="33"/>
      <c r="F187" s="186" t="s">
        <v>345</v>
      </c>
      <c r="G187" s="33"/>
      <c r="H187" s="33"/>
      <c r="I187" s="187"/>
      <c r="J187" s="33"/>
      <c r="K187" s="33"/>
      <c r="L187" s="36"/>
      <c r="M187" s="188"/>
      <c r="N187" s="189"/>
      <c r="O187" s="61"/>
      <c r="P187" s="61"/>
      <c r="Q187" s="61"/>
      <c r="R187" s="61"/>
      <c r="S187" s="61"/>
      <c r="T187" s="62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144</v>
      </c>
      <c r="AU187" s="14" t="s">
        <v>85</v>
      </c>
    </row>
    <row r="188" spans="1:65" s="2" customFormat="1" ht="34.799999999999997" customHeight="1">
      <c r="A188" s="31"/>
      <c r="B188" s="32"/>
      <c r="C188" s="190" t="s">
        <v>346</v>
      </c>
      <c r="D188" s="190" t="s">
        <v>347</v>
      </c>
      <c r="E188" s="191" t="s">
        <v>348</v>
      </c>
      <c r="F188" s="192" t="s">
        <v>349</v>
      </c>
      <c r="G188" s="193" t="s">
        <v>153</v>
      </c>
      <c r="H188" s="194">
        <v>23.38</v>
      </c>
      <c r="I188" s="195"/>
      <c r="J188" s="196">
        <f>ROUND(I188*H188,2)</f>
        <v>0</v>
      </c>
      <c r="K188" s="197"/>
      <c r="L188" s="198"/>
      <c r="M188" s="199" t="s">
        <v>19</v>
      </c>
      <c r="N188" s="200" t="s">
        <v>46</v>
      </c>
      <c r="O188" s="61"/>
      <c r="P188" s="181">
        <f>O188*H188</f>
        <v>0</v>
      </c>
      <c r="Q188" s="181">
        <v>4.7999999999999996E-3</v>
      </c>
      <c r="R188" s="181">
        <f>Q188*H188</f>
        <v>0.11222399999999999</v>
      </c>
      <c r="S188" s="181">
        <v>0</v>
      </c>
      <c r="T188" s="182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3" t="s">
        <v>300</v>
      </c>
      <c r="AT188" s="183" t="s">
        <v>347</v>
      </c>
      <c r="AU188" s="183" t="s">
        <v>85</v>
      </c>
      <c r="AY188" s="14" t="s">
        <v>135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4" t="s">
        <v>83</v>
      </c>
      <c r="BK188" s="184">
        <f>ROUND(I188*H188,2)</f>
        <v>0</v>
      </c>
      <c r="BL188" s="14" t="s">
        <v>217</v>
      </c>
      <c r="BM188" s="183" t="s">
        <v>350</v>
      </c>
    </row>
    <row r="189" spans="1:65" s="2" customFormat="1" ht="19.2">
      <c r="A189" s="31"/>
      <c r="B189" s="32"/>
      <c r="C189" s="33"/>
      <c r="D189" s="185" t="s">
        <v>144</v>
      </c>
      <c r="E189" s="33"/>
      <c r="F189" s="186" t="s">
        <v>349</v>
      </c>
      <c r="G189" s="33"/>
      <c r="H189" s="33"/>
      <c r="I189" s="187"/>
      <c r="J189" s="33"/>
      <c r="K189" s="33"/>
      <c r="L189" s="36"/>
      <c r="M189" s="188"/>
      <c r="N189" s="189"/>
      <c r="O189" s="61"/>
      <c r="P189" s="61"/>
      <c r="Q189" s="61"/>
      <c r="R189" s="61"/>
      <c r="S189" s="61"/>
      <c r="T189" s="62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144</v>
      </c>
      <c r="AU189" s="14" t="s">
        <v>85</v>
      </c>
    </row>
    <row r="190" spans="1:65" s="2" customFormat="1" ht="22.2" customHeight="1">
      <c r="A190" s="31"/>
      <c r="B190" s="32"/>
      <c r="C190" s="171" t="s">
        <v>351</v>
      </c>
      <c r="D190" s="171" t="s">
        <v>138</v>
      </c>
      <c r="E190" s="172" t="s">
        <v>352</v>
      </c>
      <c r="F190" s="173" t="s">
        <v>353</v>
      </c>
      <c r="G190" s="174" t="s">
        <v>153</v>
      </c>
      <c r="H190" s="175">
        <v>46.3</v>
      </c>
      <c r="I190" s="176"/>
      <c r="J190" s="177">
        <f>ROUND(I190*H190,2)</f>
        <v>0</v>
      </c>
      <c r="K190" s="178"/>
      <c r="L190" s="36"/>
      <c r="M190" s="179" t="s">
        <v>19</v>
      </c>
      <c r="N190" s="180" t="s">
        <v>46</v>
      </c>
      <c r="O190" s="61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3" t="s">
        <v>217</v>
      </c>
      <c r="AT190" s="183" t="s">
        <v>138</v>
      </c>
      <c r="AU190" s="183" t="s">
        <v>85</v>
      </c>
      <c r="AY190" s="14" t="s">
        <v>135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4" t="s">
        <v>83</v>
      </c>
      <c r="BK190" s="184">
        <f>ROUND(I190*H190,2)</f>
        <v>0</v>
      </c>
      <c r="BL190" s="14" t="s">
        <v>217</v>
      </c>
      <c r="BM190" s="183" t="s">
        <v>354</v>
      </c>
    </row>
    <row r="191" spans="1:65" s="2" customFormat="1" ht="19.2">
      <c r="A191" s="31"/>
      <c r="B191" s="32"/>
      <c r="C191" s="33"/>
      <c r="D191" s="185" t="s">
        <v>144</v>
      </c>
      <c r="E191" s="33"/>
      <c r="F191" s="186" t="s">
        <v>355</v>
      </c>
      <c r="G191" s="33"/>
      <c r="H191" s="33"/>
      <c r="I191" s="187"/>
      <c r="J191" s="33"/>
      <c r="K191" s="33"/>
      <c r="L191" s="36"/>
      <c r="M191" s="188"/>
      <c r="N191" s="189"/>
      <c r="O191" s="61"/>
      <c r="P191" s="61"/>
      <c r="Q191" s="61"/>
      <c r="R191" s="61"/>
      <c r="S191" s="61"/>
      <c r="T191" s="62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144</v>
      </c>
      <c r="AU191" s="14" t="s">
        <v>85</v>
      </c>
    </row>
    <row r="192" spans="1:65" s="2" customFormat="1" ht="22.2" customHeight="1">
      <c r="A192" s="31"/>
      <c r="B192" s="32"/>
      <c r="C192" s="190" t="s">
        <v>356</v>
      </c>
      <c r="D192" s="190" t="s">
        <v>347</v>
      </c>
      <c r="E192" s="191" t="s">
        <v>357</v>
      </c>
      <c r="F192" s="192" t="s">
        <v>358</v>
      </c>
      <c r="G192" s="193" t="s">
        <v>359</v>
      </c>
      <c r="H192" s="194">
        <v>23.15</v>
      </c>
      <c r="I192" s="195"/>
      <c r="J192" s="196">
        <f>ROUND(I192*H192,2)</f>
        <v>0</v>
      </c>
      <c r="K192" s="197"/>
      <c r="L192" s="198"/>
      <c r="M192" s="199" t="s">
        <v>19</v>
      </c>
      <c r="N192" s="200" t="s">
        <v>46</v>
      </c>
      <c r="O192" s="61"/>
      <c r="P192" s="181">
        <f>O192*H192</f>
        <v>0</v>
      </c>
      <c r="Q192" s="181">
        <v>1E-3</v>
      </c>
      <c r="R192" s="181">
        <f>Q192*H192</f>
        <v>2.315E-2</v>
      </c>
      <c r="S192" s="181">
        <v>0</v>
      </c>
      <c r="T192" s="182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3" t="s">
        <v>300</v>
      </c>
      <c r="AT192" s="183" t="s">
        <v>347</v>
      </c>
      <c r="AU192" s="183" t="s">
        <v>85</v>
      </c>
      <c r="AY192" s="14" t="s">
        <v>135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4" t="s">
        <v>83</v>
      </c>
      <c r="BK192" s="184">
        <f>ROUND(I192*H192,2)</f>
        <v>0</v>
      </c>
      <c r="BL192" s="14" t="s">
        <v>217</v>
      </c>
      <c r="BM192" s="183" t="s">
        <v>360</v>
      </c>
    </row>
    <row r="193" spans="1:65" s="2" customFormat="1" ht="19.2">
      <c r="A193" s="31"/>
      <c r="B193" s="32"/>
      <c r="C193" s="33"/>
      <c r="D193" s="185" t="s">
        <v>144</v>
      </c>
      <c r="E193" s="33"/>
      <c r="F193" s="186" t="s">
        <v>358</v>
      </c>
      <c r="G193" s="33"/>
      <c r="H193" s="33"/>
      <c r="I193" s="187"/>
      <c r="J193" s="33"/>
      <c r="K193" s="33"/>
      <c r="L193" s="36"/>
      <c r="M193" s="188"/>
      <c r="N193" s="189"/>
      <c r="O193" s="61"/>
      <c r="P193" s="61"/>
      <c r="Q193" s="61"/>
      <c r="R193" s="61"/>
      <c r="S193" s="61"/>
      <c r="T193" s="62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144</v>
      </c>
      <c r="AU193" s="14" t="s">
        <v>85</v>
      </c>
    </row>
    <row r="194" spans="1:65" s="2" customFormat="1" ht="22.2" customHeight="1">
      <c r="A194" s="31"/>
      <c r="B194" s="32"/>
      <c r="C194" s="171" t="s">
        <v>361</v>
      </c>
      <c r="D194" s="171" t="s">
        <v>138</v>
      </c>
      <c r="E194" s="172" t="s">
        <v>362</v>
      </c>
      <c r="F194" s="173" t="s">
        <v>363</v>
      </c>
      <c r="G194" s="174" t="s">
        <v>148</v>
      </c>
      <c r="H194" s="175">
        <v>0.14399999999999999</v>
      </c>
      <c r="I194" s="176"/>
      <c r="J194" s="177">
        <f>ROUND(I194*H194,2)</f>
        <v>0</v>
      </c>
      <c r="K194" s="178"/>
      <c r="L194" s="36"/>
      <c r="M194" s="179" t="s">
        <v>19</v>
      </c>
      <c r="N194" s="180" t="s">
        <v>46</v>
      </c>
      <c r="O194" s="61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3" t="s">
        <v>217</v>
      </c>
      <c r="AT194" s="183" t="s">
        <v>138</v>
      </c>
      <c r="AU194" s="183" t="s">
        <v>85</v>
      </c>
      <c r="AY194" s="14" t="s">
        <v>135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4" t="s">
        <v>83</v>
      </c>
      <c r="BK194" s="184">
        <f>ROUND(I194*H194,2)</f>
        <v>0</v>
      </c>
      <c r="BL194" s="14" t="s">
        <v>217</v>
      </c>
      <c r="BM194" s="183" t="s">
        <v>364</v>
      </c>
    </row>
    <row r="195" spans="1:65" s="2" customFormat="1" ht="28.8">
      <c r="A195" s="31"/>
      <c r="B195" s="32"/>
      <c r="C195" s="33"/>
      <c r="D195" s="185" t="s">
        <v>144</v>
      </c>
      <c r="E195" s="33"/>
      <c r="F195" s="186" t="s">
        <v>365</v>
      </c>
      <c r="G195" s="33"/>
      <c r="H195" s="33"/>
      <c r="I195" s="187"/>
      <c r="J195" s="33"/>
      <c r="K195" s="33"/>
      <c r="L195" s="36"/>
      <c r="M195" s="188"/>
      <c r="N195" s="189"/>
      <c r="O195" s="61"/>
      <c r="P195" s="61"/>
      <c r="Q195" s="61"/>
      <c r="R195" s="61"/>
      <c r="S195" s="61"/>
      <c r="T195" s="62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144</v>
      </c>
      <c r="AU195" s="14" t="s">
        <v>85</v>
      </c>
    </row>
    <row r="196" spans="1:65" s="12" customFormat="1" ht="22.8" customHeight="1">
      <c r="B196" s="155"/>
      <c r="C196" s="156"/>
      <c r="D196" s="157" t="s">
        <v>74</v>
      </c>
      <c r="E196" s="169" t="s">
        <v>366</v>
      </c>
      <c r="F196" s="169" t="s">
        <v>367</v>
      </c>
      <c r="G196" s="156"/>
      <c r="H196" s="156"/>
      <c r="I196" s="159"/>
      <c r="J196" s="170">
        <f>BK196</f>
        <v>0</v>
      </c>
      <c r="K196" s="156"/>
      <c r="L196" s="161"/>
      <c r="M196" s="162"/>
      <c r="N196" s="163"/>
      <c r="O196" s="163"/>
      <c r="P196" s="164">
        <f>SUM(P197:P202)</f>
        <v>0</v>
      </c>
      <c r="Q196" s="163"/>
      <c r="R196" s="164">
        <f>SUM(R197:R202)</f>
        <v>6.6116399999999992E-2</v>
      </c>
      <c r="S196" s="163"/>
      <c r="T196" s="165">
        <f>SUM(T197:T202)</f>
        <v>0</v>
      </c>
      <c r="AR196" s="166" t="s">
        <v>85</v>
      </c>
      <c r="AT196" s="167" t="s">
        <v>74</v>
      </c>
      <c r="AU196" s="167" t="s">
        <v>83</v>
      </c>
      <c r="AY196" s="166" t="s">
        <v>135</v>
      </c>
      <c r="BK196" s="168">
        <f>SUM(BK197:BK202)</f>
        <v>0</v>
      </c>
    </row>
    <row r="197" spans="1:65" s="2" customFormat="1" ht="22.2" customHeight="1">
      <c r="A197" s="31"/>
      <c r="B197" s="32"/>
      <c r="C197" s="171" t="s">
        <v>368</v>
      </c>
      <c r="D197" s="171" t="s">
        <v>138</v>
      </c>
      <c r="E197" s="172" t="s">
        <v>369</v>
      </c>
      <c r="F197" s="173" t="s">
        <v>370</v>
      </c>
      <c r="G197" s="174" t="s">
        <v>153</v>
      </c>
      <c r="H197" s="175">
        <v>46.3</v>
      </c>
      <c r="I197" s="176"/>
      <c r="J197" s="177">
        <f>ROUND(I197*H197,2)</f>
        <v>0</v>
      </c>
      <c r="K197" s="178"/>
      <c r="L197" s="36"/>
      <c r="M197" s="179" t="s">
        <v>19</v>
      </c>
      <c r="N197" s="180" t="s">
        <v>46</v>
      </c>
      <c r="O197" s="61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3" t="s">
        <v>217</v>
      </c>
      <c r="AT197" s="183" t="s">
        <v>138</v>
      </c>
      <c r="AU197" s="183" t="s">
        <v>85</v>
      </c>
      <c r="AY197" s="14" t="s">
        <v>135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4" t="s">
        <v>83</v>
      </c>
      <c r="BK197" s="184">
        <f>ROUND(I197*H197,2)</f>
        <v>0</v>
      </c>
      <c r="BL197" s="14" t="s">
        <v>217</v>
      </c>
      <c r="BM197" s="183" t="s">
        <v>371</v>
      </c>
    </row>
    <row r="198" spans="1:65" s="2" customFormat="1" ht="19.2">
      <c r="A198" s="31"/>
      <c r="B198" s="32"/>
      <c r="C198" s="33"/>
      <c r="D198" s="185" t="s">
        <v>144</v>
      </c>
      <c r="E198" s="33"/>
      <c r="F198" s="186" t="s">
        <v>372</v>
      </c>
      <c r="G198" s="33"/>
      <c r="H198" s="33"/>
      <c r="I198" s="187"/>
      <c r="J198" s="33"/>
      <c r="K198" s="33"/>
      <c r="L198" s="36"/>
      <c r="M198" s="188"/>
      <c r="N198" s="189"/>
      <c r="O198" s="61"/>
      <c r="P198" s="61"/>
      <c r="Q198" s="61"/>
      <c r="R198" s="61"/>
      <c r="S198" s="61"/>
      <c r="T198" s="62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144</v>
      </c>
      <c r="AU198" s="14" t="s">
        <v>85</v>
      </c>
    </row>
    <row r="199" spans="1:65" s="2" customFormat="1" ht="22.2" customHeight="1">
      <c r="A199" s="31"/>
      <c r="B199" s="32"/>
      <c r="C199" s="190" t="s">
        <v>373</v>
      </c>
      <c r="D199" s="190" t="s">
        <v>347</v>
      </c>
      <c r="E199" s="191" t="s">
        <v>374</v>
      </c>
      <c r="F199" s="192" t="s">
        <v>375</v>
      </c>
      <c r="G199" s="193" t="s">
        <v>153</v>
      </c>
      <c r="H199" s="194">
        <v>47.225999999999999</v>
      </c>
      <c r="I199" s="195"/>
      <c r="J199" s="196">
        <f>ROUND(I199*H199,2)</f>
        <v>0</v>
      </c>
      <c r="K199" s="197"/>
      <c r="L199" s="198"/>
      <c r="M199" s="199" t="s">
        <v>19</v>
      </c>
      <c r="N199" s="200" t="s">
        <v>46</v>
      </c>
      <c r="O199" s="61"/>
      <c r="P199" s="181">
        <f>O199*H199</f>
        <v>0</v>
      </c>
      <c r="Q199" s="181">
        <v>1.4E-3</v>
      </c>
      <c r="R199" s="181">
        <f>Q199*H199</f>
        <v>6.6116399999999992E-2</v>
      </c>
      <c r="S199" s="181">
        <v>0</v>
      </c>
      <c r="T199" s="182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3" t="s">
        <v>300</v>
      </c>
      <c r="AT199" s="183" t="s">
        <v>347</v>
      </c>
      <c r="AU199" s="183" t="s">
        <v>85</v>
      </c>
      <c r="AY199" s="14" t="s">
        <v>135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4" t="s">
        <v>83</v>
      </c>
      <c r="BK199" s="184">
        <f>ROUND(I199*H199,2)</f>
        <v>0</v>
      </c>
      <c r="BL199" s="14" t="s">
        <v>217</v>
      </c>
      <c r="BM199" s="183" t="s">
        <v>376</v>
      </c>
    </row>
    <row r="200" spans="1:65" s="2" customFormat="1" ht="19.2">
      <c r="A200" s="31"/>
      <c r="B200" s="32"/>
      <c r="C200" s="33"/>
      <c r="D200" s="185" t="s">
        <v>144</v>
      </c>
      <c r="E200" s="33"/>
      <c r="F200" s="186" t="s">
        <v>375</v>
      </c>
      <c r="G200" s="33"/>
      <c r="H200" s="33"/>
      <c r="I200" s="187"/>
      <c r="J200" s="33"/>
      <c r="K200" s="33"/>
      <c r="L200" s="36"/>
      <c r="M200" s="188"/>
      <c r="N200" s="189"/>
      <c r="O200" s="61"/>
      <c r="P200" s="61"/>
      <c r="Q200" s="61"/>
      <c r="R200" s="61"/>
      <c r="S200" s="61"/>
      <c r="T200" s="62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144</v>
      </c>
      <c r="AU200" s="14" t="s">
        <v>85</v>
      </c>
    </row>
    <row r="201" spans="1:65" s="2" customFormat="1" ht="22.2" customHeight="1">
      <c r="A201" s="31"/>
      <c r="B201" s="32"/>
      <c r="C201" s="171" t="s">
        <v>377</v>
      </c>
      <c r="D201" s="171" t="s">
        <v>138</v>
      </c>
      <c r="E201" s="172" t="s">
        <v>378</v>
      </c>
      <c r="F201" s="173" t="s">
        <v>379</v>
      </c>
      <c r="G201" s="174" t="s">
        <v>148</v>
      </c>
      <c r="H201" s="175">
        <v>6.6000000000000003E-2</v>
      </c>
      <c r="I201" s="176"/>
      <c r="J201" s="177">
        <f>ROUND(I201*H201,2)</f>
        <v>0</v>
      </c>
      <c r="K201" s="178"/>
      <c r="L201" s="36"/>
      <c r="M201" s="179" t="s">
        <v>19</v>
      </c>
      <c r="N201" s="180" t="s">
        <v>46</v>
      </c>
      <c r="O201" s="61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3" t="s">
        <v>217</v>
      </c>
      <c r="AT201" s="183" t="s">
        <v>138</v>
      </c>
      <c r="AU201" s="183" t="s">
        <v>85</v>
      </c>
      <c r="AY201" s="14" t="s">
        <v>135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4" t="s">
        <v>83</v>
      </c>
      <c r="BK201" s="184">
        <f>ROUND(I201*H201,2)</f>
        <v>0</v>
      </c>
      <c r="BL201" s="14" t="s">
        <v>217</v>
      </c>
      <c r="BM201" s="183" t="s">
        <v>380</v>
      </c>
    </row>
    <row r="202" spans="1:65" s="2" customFormat="1" ht="28.8">
      <c r="A202" s="31"/>
      <c r="B202" s="32"/>
      <c r="C202" s="33"/>
      <c r="D202" s="185" t="s">
        <v>144</v>
      </c>
      <c r="E202" s="33"/>
      <c r="F202" s="186" t="s">
        <v>381</v>
      </c>
      <c r="G202" s="33"/>
      <c r="H202" s="33"/>
      <c r="I202" s="187"/>
      <c r="J202" s="33"/>
      <c r="K202" s="33"/>
      <c r="L202" s="36"/>
      <c r="M202" s="188"/>
      <c r="N202" s="189"/>
      <c r="O202" s="61"/>
      <c r="P202" s="61"/>
      <c r="Q202" s="61"/>
      <c r="R202" s="61"/>
      <c r="S202" s="61"/>
      <c r="T202" s="62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144</v>
      </c>
      <c r="AU202" s="14" t="s">
        <v>85</v>
      </c>
    </row>
    <row r="203" spans="1:65" s="12" customFormat="1" ht="22.8" customHeight="1">
      <c r="B203" s="155"/>
      <c r="C203" s="156"/>
      <c r="D203" s="157" t="s">
        <v>74</v>
      </c>
      <c r="E203" s="169" t="s">
        <v>382</v>
      </c>
      <c r="F203" s="169" t="s">
        <v>383</v>
      </c>
      <c r="G203" s="156"/>
      <c r="H203" s="156"/>
      <c r="I203" s="159"/>
      <c r="J203" s="170">
        <f>BK203</f>
        <v>0</v>
      </c>
      <c r="K203" s="156"/>
      <c r="L203" s="161"/>
      <c r="M203" s="162"/>
      <c r="N203" s="163"/>
      <c r="O203" s="163"/>
      <c r="P203" s="164">
        <f>SUM(P204:P207)</f>
        <v>0</v>
      </c>
      <c r="Q203" s="163"/>
      <c r="R203" s="164">
        <f>SUM(R204:R207)</f>
        <v>1.569132</v>
      </c>
      <c r="S203" s="163"/>
      <c r="T203" s="165">
        <f>SUM(T204:T207)</f>
        <v>0</v>
      </c>
      <c r="AR203" s="166" t="s">
        <v>85</v>
      </c>
      <c r="AT203" s="167" t="s">
        <v>74</v>
      </c>
      <c r="AU203" s="167" t="s">
        <v>83</v>
      </c>
      <c r="AY203" s="166" t="s">
        <v>135</v>
      </c>
      <c r="BK203" s="168">
        <f>SUM(BK204:BK207)</f>
        <v>0</v>
      </c>
    </row>
    <row r="204" spans="1:65" s="2" customFormat="1" ht="22.2" customHeight="1">
      <c r="A204" s="31"/>
      <c r="B204" s="32"/>
      <c r="C204" s="171" t="s">
        <v>384</v>
      </c>
      <c r="D204" s="171" t="s">
        <v>138</v>
      </c>
      <c r="E204" s="172" t="s">
        <v>385</v>
      </c>
      <c r="F204" s="173" t="s">
        <v>386</v>
      </c>
      <c r="G204" s="174" t="s">
        <v>153</v>
      </c>
      <c r="H204" s="175">
        <v>200.4</v>
      </c>
      <c r="I204" s="176"/>
      <c r="J204" s="177">
        <f>ROUND(I204*H204,2)</f>
        <v>0</v>
      </c>
      <c r="K204" s="178"/>
      <c r="L204" s="36"/>
      <c r="M204" s="179" t="s">
        <v>19</v>
      </c>
      <c r="N204" s="180" t="s">
        <v>46</v>
      </c>
      <c r="O204" s="61"/>
      <c r="P204" s="181">
        <f>O204*H204</f>
        <v>0</v>
      </c>
      <c r="Q204" s="181">
        <v>7.8300000000000002E-3</v>
      </c>
      <c r="R204" s="181">
        <f>Q204*H204</f>
        <v>1.569132</v>
      </c>
      <c r="S204" s="181">
        <v>0</v>
      </c>
      <c r="T204" s="182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3" t="s">
        <v>217</v>
      </c>
      <c r="AT204" s="183" t="s">
        <v>138</v>
      </c>
      <c r="AU204" s="183" t="s">
        <v>85</v>
      </c>
      <c r="AY204" s="14" t="s">
        <v>135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4" t="s">
        <v>83</v>
      </c>
      <c r="BK204" s="184">
        <f>ROUND(I204*H204,2)</f>
        <v>0</v>
      </c>
      <c r="BL204" s="14" t="s">
        <v>217</v>
      </c>
      <c r="BM204" s="183" t="s">
        <v>387</v>
      </c>
    </row>
    <row r="205" spans="1:65" s="2" customFormat="1" ht="19.2">
      <c r="A205" s="31"/>
      <c r="B205" s="32"/>
      <c r="C205" s="33"/>
      <c r="D205" s="185" t="s">
        <v>144</v>
      </c>
      <c r="E205" s="33"/>
      <c r="F205" s="186" t="s">
        <v>388</v>
      </c>
      <c r="G205" s="33"/>
      <c r="H205" s="33"/>
      <c r="I205" s="187"/>
      <c r="J205" s="33"/>
      <c r="K205" s="33"/>
      <c r="L205" s="36"/>
      <c r="M205" s="188"/>
      <c r="N205" s="189"/>
      <c r="O205" s="61"/>
      <c r="P205" s="61"/>
      <c r="Q205" s="61"/>
      <c r="R205" s="61"/>
      <c r="S205" s="61"/>
      <c r="T205" s="62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144</v>
      </c>
      <c r="AU205" s="14" t="s">
        <v>85</v>
      </c>
    </row>
    <row r="206" spans="1:65" s="2" customFormat="1" ht="22.2" customHeight="1">
      <c r="A206" s="31"/>
      <c r="B206" s="32"/>
      <c r="C206" s="171" t="s">
        <v>389</v>
      </c>
      <c r="D206" s="171" t="s">
        <v>138</v>
      </c>
      <c r="E206" s="172" t="s">
        <v>390</v>
      </c>
      <c r="F206" s="173" t="s">
        <v>391</v>
      </c>
      <c r="G206" s="174" t="s">
        <v>148</v>
      </c>
      <c r="H206" s="175">
        <v>1.569</v>
      </c>
      <c r="I206" s="176"/>
      <c r="J206" s="177">
        <f>ROUND(I206*H206,2)</f>
        <v>0</v>
      </c>
      <c r="K206" s="178"/>
      <c r="L206" s="36"/>
      <c r="M206" s="179" t="s">
        <v>19</v>
      </c>
      <c r="N206" s="180" t="s">
        <v>46</v>
      </c>
      <c r="O206" s="61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3" t="s">
        <v>217</v>
      </c>
      <c r="AT206" s="183" t="s">
        <v>138</v>
      </c>
      <c r="AU206" s="183" t="s">
        <v>85</v>
      </c>
      <c r="AY206" s="14" t="s">
        <v>135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4" t="s">
        <v>83</v>
      </c>
      <c r="BK206" s="184">
        <f>ROUND(I206*H206,2)</f>
        <v>0</v>
      </c>
      <c r="BL206" s="14" t="s">
        <v>217</v>
      </c>
      <c r="BM206" s="183" t="s">
        <v>392</v>
      </c>
    </row>
    <row r="207" spans="1:65" s="2" customFormat="1" ht="28.8">
      <c r="A207" s="31"/>
      <c r="B207" s="32"/>
      <c r="C207" s="33"/>
      <c r="D207" s="185" t="s">
        <v>144</v>
      </c>
      <c r="E207" s="33"/>
      <c r="F207" s="186" t="s">
        <v>393</v>
      </c>
      <c r="G207" s="33"/>
      <c r="H207" s="33"/>
      <c r="I207" s="187"/>
      <c r="J207" s="33"/>
      <c r="K207" s="33"/>
      <c r="L207" s="36"/>
      <c r="M207" s="188"/>
      <c r="N207" s="189"/>
      <c r="O207" s="61"/>
      <c r="P207" s="61"/>
      <c r="Q207" s="61"/>
      <c r="R207" s="61"/>
      <c r="S207" s="61"/>
      <c r="T207" s="62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144</v>
      </c>
      <c r="AU207" s="14" t="s">
        <v>85</v>
      </c>
    </row>
    <row r="208" spans="1:65" s="12" customFormat="1" ht="22.8" customHeight="1">
      <c r="B208" s="155"/>
      <c r="C208" s="156"/>
      <c r="D208" s="157" t="s">
        <v>74</v>
      </c>
      <c r="E208" s="169" t="s">
        <v>394</v>
      </c>
      <c r="F208" s="169" t="s">
        <v>395</v>
      </c>
      <c r="G208" s="156"/>
      <c r="H208" s="156"/>
      <c r="I208" s="159"/>
      <c r="J208" s="170">
        <f>BK208</f>
        <v>0</v>
      </c>
      <c r="K208" s="156"/>
      <c r="L208" s="161"/>
      <c r="M208" s="162"/>
      <c r="N208" s="163"/>
      <c r="O208" s="163"/>
      <c r="P208" s="164">
        <f>SUM(P209:P222)</f>
        <v>0</v>
      </c>
      <c r="Q208" s="163"/>
      <c r="R208" s="164">
        <f>SUM(R209:R222)</f>
        <v>0.54672589000000005</v>
      </c>
      <c r="S208" s="163"/>
      <c r="T208" s="165">
        <f>SUM(T209:T222)</f>
        <v>0</v>
      </c>
      <c r="AR208" s="166" t="s">
        <v>85</v>
      </c>
      <c r="AT208" s="167" t="s">
        <v>74</v>
      </c>
      <c r="AU208" s="167" t="s">
        <v>83</v>
      </c>
      <c r="AY208" s="166" t="s">
        <v>135</v>
      </c>
      <c r="BK208" s="168">
        <f>SUM(BK209:BK222)</f>
        <v>0</v>
      </c>
    </row>
    <row r="209" spans="1:65" s="2" customFormat="1" ht="22.2" customHeight="1">
      <c r="A209" s="31"/>
      <c r="B209" s="32"/>
      <c r="C209" s="171" t="s">
        <v>396</v>
      </c>
      <c r="D209" s="171" t="s">
        <v>138</v>
      </c>
      <c r="E209" s="172" t="s">
        <v>397</v>
      </c>
      <c r="F209" s="173" t="s">
        <v>398</v>
      </c>
      <c r="G209" s="174" t="s">
        <v>153</v>
      </c>
      <c r="H209" s="175">
        <v>10.558999999999999</v>
      </c>
      <c r="I209" s="176"/>
      <c r="J209" s="177">
        <f>ROUND(I209*H209,2)</f>
        <v>0</v>
      </c>
      <c r="K209" s="178"/>
      <c r="L209" s="36"/>
      <c r="M209" s="179" t="s">
        <v>19</v>
      </c>
      <c r="N209" s="180" t="s">
        <v>46</v>
      </c>
      <c r="O209" s="61"/>
      <c r="P209" s="181">
        <f>O209*H209</f>
        <v>0</v>
      </c>
      <c r="Q209" s="181">
        <v>2.5510000000000001E-2</v>
      </c>
      <c r="R209" s="181">
        <f>Q209*H209</f>
        <v>0.26936009</v>
      </c>
      <c r="S209" s="181">
        <v>0</v>
      </c>
      <c r="T209" s="182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3" t="s">
        <v>217</v>
      </c>
      <c r="AT209" s="183" t="s">
        <v>138</v>
      </c>
      <c r="AU209" s="183" t="s">
        <v>85</v>
      </c>
      <c r="AY209" s="14" t="s">
        <v>135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4" t="s">
        <v>83</v>
      </c>
      <c r="BK209" s="184">
        <f>ROUND(I209*H209,2)</f>
        <v>0</v>
      </c>
      <c r="BL209" s="14" t="s">
        <v>217</v>
      </c>
      <c r="BM209" s="183" t="s">
        <v>399</v>
      </c>
    </row>
    <row r="210" spans="1:65" s="2" customFormat="1" ht="38.4">
      <c r="A210" s="31"/>
      <c r="B210" s="32"/>
      <c r="C210" s="33"/>
      <c r="D210" s="185" t="s">
        <v>144</v>
      </c>
      <c r="E210" s="33"/>
      <c r="F210" s="186" t="s">
        <v>400</v>
      </c>
      <c r="G210" s="33"/>
      <c r="H210" s="33"/>
      <c r="I210" s="187"/>
      <c r="J210" s="33"/>
      <c r="K210" s="33"/>
      <c r="L210" s="36"/>
      <c r="M210" s="188"/>
      <c r="N210" s="189"/>
      <c r="O210" s="61"/>
      <c r="P210" s="61"/>
      <c r="Q210" s="61"/>
      <c r="R210" s="61"/>
      <c r="S210" s="61"/>
      <c r="T210" s="62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144</v>
      </c>
      <c r="AU210" s="14" t="s">
        <v>85</v>
      </c>
    </row>
    <row r="211" spans="1:65" s="2" customFormat="1" ht="13.8" customHeight="1">
      <c r="A211" s="31"/>
      <c r="B211" s="32"/>
      <c r="C211" s="171" t="s">
        <v>401</v>
      </c>
      <c r="D211" s="171" t="s">
        <v>138</v>
      </c>
      <c r="E211" s="172" t="s">
        <v>402</v>
      </c>
      <c r="F211" s="173" t="s">
        <v>403</v>
      </c>
      <c r="G211" s="174" t="s">
        <v>153</v>
      </c>
      <c r="H211" s="175">
        <v>10.558999999999999</v>
      </c>
      <c r="I211" s="176"/>
      <c r="J211" s="177">
        <f>ROUND(I211*H211,2)</f>
        <v>0</v>
      </c>
      <c r="K211" s="178"/>
      <c r="L211" s="36"/>
      <c r="M211" s="179" t="s">
        <v>19</v>
      </c>
      <c r="N211" s="180" t="s">
        <v>46</v>
      </c>
      <c r="O211" s="61"/>
      <c r="P211" s="181">
        <f>O211*H211</f>
        <v>0</v>
      </c>
      <c r="Q211" s="181">
        <v>2.0000000000000001E-4</v>
      </c>
      <c r="R211" s="181">
        <f>Q211*H211</f>
        <v>2.1118E-3</v>
      </c>
      <c r="S211" s="181">
        <v>0</v>
      </c>
      <c r="T211" s="182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3" t="s">
        <v>217</v>
      </c>
      <c r="AT211" s="183" t="s">
        <v>138</v>
      </c>
      <c r="AU211" s="183" t="s">
        <v>85</v>
      </c>
      <c r="AY211" s="14" t="s">
        <v>135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4" t="s">
        <v>83</v>
      </c>
      <c r="BK211" s="184">
        <f>ROUND(I211*H211,2)</f>
        <v>0</v>
      </c>
      <c r="BL211" s="14" t="s">
        <v>217</v>
      </c>
      <c r="BM211" s="183" t="s">
        <v>404</v>
      </c>
    </row>
    <row r="212" spans="1:65" s="2" customFormat="1" ht="28.8">
      <c r="A212" s="31"/>
      <c r="B212" s="32"/>
      <c r="C212" s="33"/>
      <c r="D212" s="185" t="s">
        <v>144</v>
      </c>
      <c r="E212" s="33"/>
      <c r="F212" s="186" t="s">
        <v>405</v>
      </c>
      <c r="G212" s="33"/>
      <c r="H212" s="33"/>
      <c r="I212" s="187"/>
      <c r="J212" s="33"/>
      <c r="K212" s="33"/>
      <c r="L212" s="36"/>
      <c r="M212" s="188"/>
      <c r="N212" s="189"/>
      <c r="O212" s="61"/>
      <c r="P212" s="61"/>
      <c r="Q212" s="61"/>
      <c r="R212" s="61"/>
      <c r="S212" s="61"/>
      <c r="T212" s="62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144</v>
      </c>
      <c r="AU212" s="14" t="s">
        <v>85</v>
      </c>
    </row>
    <row r="213" spans="1:65" s="2" customFormat="1" ht="13.8" customHeight="1">
      <c r="A213" s="31"/>
      <c r="B213" s="32"/>
      <c r="C213" s="171" t="s">
        <v>406</v>
      </c>
      <c r="D213" s="171" t="s">
        <v>138</v>
      </c>
      <c r="E213" s="172" t="s">
        <v>407</v>
      </c>
      <c r="F213" s="173" t="s">
        <v>408</v>
      </c>
      <c r="G213" s="174" t="s">
        <v>153</v>
      </c>
      <c r="H213" s="175">
        <v>10.558999999999999</v>
      </c>
      <c r="I213" s="176"/>
      <c r="J213" s="177">
        <f>ROUND(I213*H213,2)</f>
        <v>0</v>
      </c>
      <c r="K213" s="178"/>
      <c r="L213" s="36"/>
      <c r="M213" s="179" t="s">
        <v>19</v>
      </c>
      <c r="N213" s="180" t="s">
        <v>46</v>
      </c>
      <c r="O213" s="61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3" t="s">
        <v>217</v>
      </c>
      <c r="AT213" s="183" t="s">
        <v>138</v>
      </c>
      <c r="AU213" s="183" t="s">
        <v>85</v>
      </c>
      <c r="AY213" s="14" t="s">
        <v>135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4" t="s">
        <v>83</v>
      </c>
      <c r="BK213" s="184">
        <f>ROUND(I213*H213,2)</f>
        <v>0</v>
      </c>
      <c r="BL213" s="14" t="s">
        <v>217</v>
      </c>
      <c r="BM213" s="183" t="s">
        <v>409</v>
      </c>
    </row>
    <row r="214" spans="1:65" s="2" customFormat="1" ht="19.2">
      <c r="A214" s="31"/>
      <c r="B214" s="32"/>
      <c r="C214" s="33"/>
      <c r="D214" s="185" t="s">
        <v>144</v>
      </c>
      <c r="E214" s="33"/>
      <c r="F214" s="186" t="s">
        <v>410</v>
      </c>
      <c r="G214" s="33"/>
      <c r="H214" s="33"/>
      <c r="I214" s="187"/>
      <c r="J214" s="33"/>
      <c r="K214" s="33"/>
      <c r="L214" s="36"/>
      <c r="M214" s="188"/>
      <c r="N214" s="189"/>
      <c r="O214" s="61"/>
      <c r="P214" s="61"/>
      <c r="Q214" s="61"/>
      <c r="R214" s="61"/>
      <c r="S214" s="61"/>
      <c r="T214" s="62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144</v>
      </c>
      <c r="AU214" s="14" t="s">
        <v>85</v>
      </c>
    </row>
    <row r="215" spans="1:65" s="2" customFormat="1" ht="22.2" customHeight="1">
      <c r="A215" s="31"/>
      <c r="B215" s="32"/>
      <c r="C215" s="171" t="s">
        <v>411</v>
      </c>
      <c r="D215" s="171" t="s">
        <v>138</v>
      </c>
      <c r="E215" s="172" t="s">
        <v>412</v>
      </c>
      <c r="F215" s="173" t="s">
        <v>413</v>
      </c>
      <c r="G215" s="174" t="s">
        <v>153</v>
      </c>
      <c r="H215" s="175">
        <v>21.52</v>
      </c>
      <c r="I215" s="176"/>
      <c r="J215" s="177">
        <f>ROUND(I215*H215,2)</f>
        <v>0</v>
      </c>
      <c r="K215" s="178"/>
      <c r="L215" s="36"/>
      <c r="M215" s="179" t="s">
        <v>19</v>
      </c>
      <c r="N215" s="180" t="s">
        <v>46</v>
      </c>
      <c r="O215" s="61"/>
      <c r="P215" s="181">
        <f>O215*H215</f>
        <v>0</v>
      </c>
      <c r="Q215" s="181">
        <v>1.2200000000000001E-2</v>
      </c>
      <c r="R215" s="181">
        <f>Q215*H215</f>
        <v>0.262544</v>
      </c>
      <c r="S215" s="181">
        <v>0</v>
      </c>
      <c r="T215" s="182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3" t="s">
        <v>217</v>
      </c>
      <c r="AT215" s="183" t="s">
        <v>138</v>
      </c>
      <c r="AU215" s="183" t="s">
        <v>85</v>
      </c>
      <c r="AY215" s="14" t="s">
        <v>135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4" t="s">
        <v>83</v>
      </c>
      <c r="BK215" s="184">
        <f>ROUND(I215*H215,2)</f>
        <v>0</v>
      </c>
      <c r="BL215" s="14" t="s">
        <v>217</v>
      </c>
      <c r="BM215" s="183" t="s">
        <v>414</v>
      </c>
    </row>
    <row r="216" spans="1:65" s="2" customFormat="1" ht="28.8">
      <c r="A216" s="31"/>
      <c r="B216" s="32"/>
      <c r="C216" s="33"/>
      <c r="D216" s="185" t="s">
        <v>144</v>
      </c>
      <c r="E216" s="33"/>
      <c r="F216" s="186" t="s">
        <v>415</v>
      </c>
      <c r="G216" s="33"/>
      <c r="H216" s="33"/>
      <c r="I216" s="187"/>
      <c r="J216" s="33"/>
      <c r="K216" s="33"/>
      <c r="L216" s="36"/>
      <c r="M216" s="188"/>
      <c r="N216" s="189"/>
      <c r="O216" s="61"/>
      <c r="P216" s="61"/>
      <c r="Q216" s="61"/>
      <c r="R216" s="61"/>
      <c r="S216" s="61"/>
      <c r="T216" s="62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144</v>
      </c>
      <c r="AU216" s="14" t="s">
        <v>85</v>
      </c>
    </row>
    <row r="217" spans="1:65" s="2" customFormat="1" ht="13.8" customHeight="1">
      <c r="A217" s="31"/>
      <c r="B217" s="32"/>
      <c r="C217" s="171" t="s">
        <v>416</v>
      </c>
      <c r="D217" s="171" t="s">
        <v>138</v>
      </c>
      <c r="E217" s="172" t="s">
        <v>417</v>
      </c>
      <c r="F217" s="173" t="s">
        <v>418</v>
      </c>
      <c r="G217" s="174" t="s">
        <v>164</v>
      </c>
      <c r="H217" s="175">
        <v>1</v>
      </c>
      <c r="I217" s="176"/>
      <c r="J217" s="177">
        <f>ROUND(I217*H217,2)</f>
        <v>0</v>
      </c>
      <c r="K217" s="178"/>
      <c r="L217" s="36"/>
      <c r="M217" s="179" t="s">
        <v>19</v>
      </c>
      <c r="N217" s="180" t="s">
        <v>46</v>
      </c>
      <c r="O217" s="61"/>
      <c r="P217" s="181">
        <f>O217*H217</f>
        <v>0</v>
      </c>
      <c r="Q217" s="181">
        <v>2.2000000000000001E-4</v>
      </c>
      <c r="R217" s="181">
        <f>Q217*H217</f>
        <v>2.2000000000000001E-4</v>
      </c>
      <c r="S217" s="181">
        <v>0</v>
      </c>
      <c r="T217" s="182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3" t="s">
        <v>217</v>
      </c>
      <c r="AT217" s="183" t="s">
        <v>138</v>
      </c>
      <c r="AU217" s="183" t="s">
        <v>85</v>
      </c>
      <c r="AY217" s="14" t="s">
        <v>135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4" t="s">
        <v>83</v>
      </c>
      <c r="BK217" s="184">
        <f>ROUND(I217*H217,2)</f>
        <v>0</v>
      </c>
      <c r="BL217" s="14" t="s">
        <v>217</v>
      </c>
      <c r="BM217" s="183" t="s">
        <v>419</v>
      </c>
    </row>
    <row r="218" spans="1:65" s="2" customFormat="1" ht="19.2">
      <c r="A218" s="31"/>
      <c r="B218" s="32"/>
      <c r="C218" s="33"/>
      <c r="D218" s="185" t="s">
        <v>144</v>
      </c>
      <c r="E218" s="33"/>
      <c r="F218" s="186" t="s">
        <v>420</v>
      </c>
      <c r="G218" s="33"/>
      <c r="H218" s="33"/>
      <c r="I218" s="187"/>
      <c r="J218" s="33"/>
      <c r="K218" s="33"/>
      <c r="L218" s="36"/>
      <c r="M218" s="188"/>
      <c r="N218" s="189"/>
      <c r="O218" s="61"/>
      <c r="P218" s="61"/>
      <c r="Q218" s="61"/>
      <c r="R218" s="61"/>
      <c r="S218" s="61"/>
      <c r="T218" s="62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144</v>
      </c>
      <c r="AU218" s="14" t="s">
        <v>85</v>
      </c>
    </row>
    <row r="219" spans="1:65" s="2" customFormat="1" ht="22.2" customHeight="1">
      <c r="A219" s="31"/>
      <c r="B219" s="32"/>
      <c r="C219" s="190" t="s">
        <v>421</v>
      </c>
      <c r="D219" s="190" t="s">
        <v>347</v>
      </c>
      <c r="E219" s="191" t="s">
        <v>422</v>
      </c>
      <c r="F219" s="192" t="s">
        <v>423</v>
      </c>
      <c r="G219" s="193" t="s">
        <v>164</v>
      </c>
      <c r="H219" s="194">
        <v>1</v>
      </c>
      <c r="I219" s="195"/>
      <c r="J219" s="196">
        <f>ROUND(I219*H219,2)</f>
        <v>0</v>
      </c>
      <c r="K219" s="197"/>
      <c r="L219" s="198"/>
      <c r="M219" s="199" t="s">
        <v>19</v>
      </c>
      <c r="N219" s="200" t="s">
        <v>46</v>
      </c>
      <c r="O219" s="61"/>
      <c r="P219" s="181">
        <f>O219*H219</f>
        <v>0</v>
      </c>
      <c r="Q219" s="181">
        <v>1.2489999999999999E-2</v>
      </c>
      <c r="R219" s="181">
        <f>Q219*H219</f>
        <v>1.2489999999999999E-2</v>
      </c>
      <c r="S219" s="181">
        <v>0</v>
      </c>
      <c r="T219" s="182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3" t="s">
        <v>300</v>
      </c>
      <c r="AT219" s="183" t="s">
        <v>347</v>
      </c>
      <c r="AU219" s="183" t="s">
        <v>85</v>
      </c>
      <c r="AY219" s="14" t="s">
        <v>135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4" t="s">
        <v>83</v>
      </c>
      <c r="BK219" s="184">
        <f>ROUND(I219*H219,2)</f>
        <v>0</v>
      </c>
      <c r="BL219" s="14" t="s">
        <v>217</v>
      </c>
      <c r="BM219" s="183" t="s">
        <v>424</v>
      </c>
    </row>
    <row r="220" spans="1:65" s="2" customFormat="1" ht="19.2">
      <c r="A220" s="31"/>
      <c r="B220" s="32"/>
      <c r="C220" s="33"/>
      <c r="D220" s="185" t="s">
        <v>144</v>
      </c>
      <c r="E220" s="33"/>
      <c r="F220" s="186" t="s">
        <v>423</v>
      </c>
      <c r="G220" s="33"/>
      <c r="H220" s="33"/>
      <c r="I220" s="187"/>
      <c r="J220" s="33"/>
      <c r="K220" s="33"/>
      <c r="L220" s="36"/>
      <c r="M220" s="188"/>
      <c r="N220" s="189"/>
      <c r="O220" s="61"/>
      <c r="P220" s="61"/>
      <c r="Q220" s="61"/>
      <c r="R220" s="61"/>
      <c r="S220" s="61"/>
      <c r="T220" s="62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144</v>
      </c>
      <c r="AU220" s="14" t="s">
        <v>85</v>
      </c>
    </row>
    <row r="221" spans="1:65" s="2" customFormat="1" ht="22.2" customHeight="1">
      <c r="A221" s="31"/>
      <c r="B221" s="32"/>
      <c r="C221" s="171" t="s">
        <v>425</v>
      </c>
      <c r="D221" s="171" t="s">
        <v>138</v>
      </c>
      <c r="E221" s="172" t="s">
        <v>426</v>
      </c>
      <c r="F221" s="173" t="s">
        <v>427</v>
      </c>
      <c r="G221" s="174" t="s">
        <v>148</v>
      </c>
      <c r="H221" s="175">
        <v>0.54700000000000004</v>
      </c>
      <c r="I221" s="176"/>
      <c r="J221" s="177">
        <f>ROUND(I221*H221,2)</f>
        <v>0</v>
      </c>
      <c r="K221" s="178"/>
      <c r="L221" s="36"/>
      <c r="M221" s="179" t="s">
        <v>19</v>
      </c>
      <c r="N221" s="180" t="s">
        <v>46</v>
      </c>
      <c r="O221" s="61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3" t="s">
        <v>217</v>
      </c>
      <c r="AT221" s="183" t="s">
        <v>138</v>
      </c>
      <c r="AU221" s="183" t="s">
        <v>85</v>
      </c>
      <c r="AY221" s="14" t="s">
        <v>135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4" t="s">
        <v>83</v>
      </c>
      <c r="BK221" s="184">
        <f>ROUND(I221*H221,2)</f>
        <v>0</v>
      </c>
      <c r="BL221" s="14" t="s">
        <v>217</v>
      </c>
      <c r="BM221" s="183" t="s">
        <v>428</v>
      </c>
    </row>
    <row r="222" spans="1:65" s="2" customFormat="1" ht="48">
      <c r="A222" s="31"/>
      <c r="B222" s="32"/>
      <c r="C222" s="33"/>
      <c r="D222" s="185" t="s">
        <v>144</v>
      </c>
      <c r="E222" s="33"/>
      <c r="F222" s="186" t="s">
        <v>429</v>
      </c>
      <c r="G222" s="33"/>
      <c r="H222" s="33"/>
      <c r="I222" s="187"/>
      <c r="J222" s="33"/>
      <c r="K222" s="33"/>
      <c r="L222" s="36"/>
      <c r="M222" s="188"/>
      <c r="N222" s="189"/>
      <c r="O222" s="61"/>
      <c r="P222" s="61"/>
      <c r="Q222" s="61"/>
      <c r="R222" s="61"/>
      <c r="S222" s="61"/>
      <c r="T222" s="62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144</v>
      </c>
      <c r="AU222" s="14" t="s">
        <v>85</v>
      </c>
    </row>
    <row r="223" spans="1:65" s="12" customFormat="1" ht="22.8" customHeight="1">
      <c r="B223" s="155"/>
      <c r="C223" s="156"/>
      <c r="D223" s="157" t="s">
        <v>74</v>
      </c>
      <c r="E223" s="169" t="s">
        <v>430</v>
      </c>
      <c r="F223" s="169" t="s">
        <v>431</v>
      </c>
      <c r="G223" s="156"/>
      <c r="H223" s="156"/>
      <c r="I223" s="159"/>
      <c r="J223" s="170">
        <f>BK223</f>
        <v>0</v>
      </c>
      <c r="K223" s="156"/>
      <c r="L223" s="161"/>
      <c r="M223" s="162"/>
      <c r="N223" s="163"/>
      <c r="O223" s="163"/>
      <c r="P223" s="164">
        <f>SUM(P224:P229)</f>
        <v>0</v>
      </c>
      <c r="Q223" s="163"/>
      <c r="R223" s="164">
        <f>SUM(R224:R229)</f>
        <v>2.6307999999999998E-2</v>
      </c>
      <c r="S223" s="163"/>
      <c r="T223" s="165">
        <f>SUM(T224:T229)</f>
        <v>0</v>
      </c>
      <c r="AR223" s="166" t="s">
        <v>85</v>
      </c>
      <c r="AT223" s="167" t="s">
        <v>74</v>
      </c>
      <c r="AU223" s="167" t="s">
        <v>83</v>
      </c>
      <c r="AY223" s="166" t="s">
        <v>135</v>
      </c>
      <c r="BK223" s="168">
        <f>SUM(BK224:BK229)</f>
        <v>0</v>
      </c>
    </row>
    <row r="224" spans="1:65" s="2" customFormat="1" ht="22.2" customHeight="1">
      <c r="A224" s="31"/>
      <c r="B224" s="32"/>
      <c r="C224" s="171" t="s">
        <v>432</v>
      </c>
      <c r="D224" s="171" t="s">
        <v>138</v>
      </c>
      <c r="E224" s="172" t="s">
        <v>433</v>
      </c>
      <c r="F224" s="173" t="s">
        <v>434</v>
      </c>
      <c r="G224" s="174" t="s">
        <v>285</v>
      </c>
      <c r="H224" s="175">
        <v>5.6</v>
      </c>
      <c r="I224" s="176"/>
      <c r="J224" s="177">
        <f>ROUND(I224*H224,2)</f>
        <v>0</v>
      </c>
      <c r="K224" s="178"/>
      <c r="L224" s="36"/>
      <c r="M224" s="179" t="s">
        <v>19</v>
      </c>
      <c r="N224" s="180" t="s">
        <v>46</v>
      </c>
      <c r="O224" s="61"/>
      <c r="P224" s="181">
        <f>O224*H224</f>
        <v>0</v>
      </c>
      <c r="Q224" s="181">
        <v>3.5799999999999998E-3</v>
      </c>
      <c r="R224" s="181">
        <f>Q224*H224</f>
        <v>2.0047999999999996E-2</v>
      </c>
      <c r="S224" s="181">
        <v>0</v>
      </c>
      <c r="T224" s="182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3" t="s">
        <v>217</v>
      </c>
      <c r="AT224" s="183" t="s">
        <v>138</v>
      </c>
      <c r="AU224" s="183" t="s">
        <v>85</v>
      </c>
      <c r="AY224" s="14" t="s">
        <v>135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4" t="s">
        <v>83</v>
      </c>
      <c r="BK224" s="184">
        <f>ROUND(I224*H224,2)</f>
        <v>0</v>
      </c>
      <c r="BL224" s="14" t="s">
        <v>217</v>
      </c>
      <c r="BM224" s="183" t="s">
        <v>435</v>
      </c>
    </row>
    <row r="225" spans="1:65" s="2" customFormat="1" ht="19.2">
      <c r="A225" s="31"/>
      <c r="B225" s="32"/>
      <c r="C225" s="33"/>
      <c r="D225" s="185" t="s">
        <v>144</v>
      </c>
      <c r="E225" s="33"/>
      <c r="F225" s="186" t="s">
        <v>436</v>
      </c>
      <c r="G225" s="33"/>
      <c r="H225" s="33"/>
      <c r="I225" s="187"/>
      <c r="J225" s="33"/>
      <c r="K225" s="33"/>
      <c r="L225" s="36"/>
      <c r="M225" s="188"/>
      <c r="N225" s="189"/>
      <c r="O225" s="61"/>
      <c r="P225" s="61"/>
      <c r="Q225" s="61"/>
      <c r="R225" s="61"/>
      <c r="S225" s="61"/>
      <c r="T225" s="62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144</v>
      </c>
      <c r="AU225" s="14" t="s">
        <v>85</v>
      </c>
    </row>
    <row r="226" spans="1:65" s="2" customFormat="1" ht="22.2" customHeight="1">
      <c r="A226" s="31"/>
      <c r="B226" s="32"/>
      <c r="C226" s="171" t="s">
        <v>437</v>
      </c>
      <c r="D226" s="171" t="s">
        <v>138</v>
      </c>
      <c r="E226" s="172" t="s">
        <v>438</v>
      </c>
      <c r="F226" s="173" t="s">
        <v>439</v>
      </c>
      <c r="G226" s="174" t="s">
        <v>285</v>
      </c>
      <c r="H226" s="175">
        <v>2</v>
      </c>
      <c r="I226" s="176"/>
      <c r="J226" s="177">
        <f>ROUND(I226*H226,2)</f>
        <v>0</v>
      </c>
      <c r="K226" s="178"/>
      <c r="L226" s="36"/>
      <c r="M226" s="179" t="s">
        <v>19</v>
      </c>
      <c r="N226" s="180" t="s">
        <v>46</v>
      </c>
      <c r="O226" s="61"/>
      <c r="P226" s="181">
        <f>O226*H226</f>
        <v>0</v>
      </c>
      <c r="Q226" s="181">
        <v>3.13E-3</v>
      </c>
      <c r="R226" s="181">
        <f>Q226*H226</f>
        <v>6.2599999999999999E-3</v>
      </c>
      <c r="S226" s="181">
        <v>0</v>
      </c>
      <c r="T226" s="182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3" t="s">
        <v>217</v>
      </c>
      <c r="AT226" s="183" t="s">
        <v>138</v>
      </c>
      <c r="AU226" s="183" t="s">
        <v>85</v>
      </c>
      <c r="AY226" s="14" t="s">
        <v>135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4" t="s">
        <v>83</v>
      </c>
      <c r="BK226" s="184">
        <f>ROUND(I226*H226,2)</f>
        <v>0</v>
      </c>
      <c r="BL226" s="14" t="s">
        <v>217</v>
      </c>
      <c r="BM226" s="183" t="s">
        <v>440</v>
      </c>
    </row>
    <row r="227" spans="1:65" s="2" customFormat="1" ht="19.2">
      <c r="A227" s="31"/>
      <c r="B227" s="32"/>
      <c r="C227" s="33"/>
      <c r="D227" s="185" t="s">
        <v>144</v>
      </c>
      <c r="E227" s="33"/>
      <c r="F227" s="186" t="s">
        <v>441</v>
      </c>
      <c r="G227" s="33"/>
      <c r="H227" s="33"/>
      <c r="I227" s="187"/>
      <c r="J227" s="33"/>
      <c r="K227" s="33"/>
      <c r="L227" s="36"/>
      <c r="M227" s="188"/>
      <c r="N227" s="189"/>
      <c r="O227" s="61"/>
      <c r="P227" s="61"/>
      <c r="Q227" s="61"/>
      <c r="R227" s="61"/>
      <c r="S227" s="61"/>
      <c r="T227" s="62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144</v>
      </c>
      <c r="AU227" s="14" t="s">
        <v>85</v>
      </c>
    </row>
    <row r="228" spans="1:65" s="2" customFormat="1" ht="22.2" customHeight="1">
      <c r="A228" s="31"/>
      <c r="B228" s="32"/>
      <c r="C228" s="171" t="s">
        <v>442</v>
      </c>
      <c r="D228" s="171" t="s">
        <v>138</v>
      </c>
      <c r="E228" s="172" t="s">
        <v>443</v>
      </c>
      <c r="F228" s="173" t="s">
        <v>444</v>
      </c>
      <c r="G228" s="174" t="s">
        <v>148</v>
      </c>
      <c r="H228" s="175">
        <v>2.5999999999999999E-2</v>
      </c>
      <c r="I228" s="176"/>
      <c r="J228" s="177">
        <f>ROUND(I228*H228,2)</f>
        <v>0</v>
      </c>
      <c r="K228" s="178"/>
      <c r="L228" s="36"/>
      <c r="M228" s="179" t="s">
        <v>19</v>
      </c>
      <c r="N228" s="180" t="s">
        <v>46</v>
      </c>
      <c r="O228" s="61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3" t="s">
        <v>217</v>
      </c>
      <c r="AT228" s="183" t="s">
        <v>138</v>
      </c>
      <c r="AU228" s="183" t="s">
        <v>85</v>
      </c>
      <c r="AY228" s="14" t="s">
        <v>135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4" t="s">
        <v>83</v>
      </c>
      <c r="BK228" s="184">
        <f>ROUND(I228*H228,2)</f>
        <v>0</v>
      </c>
      <c r="BL228" s="14" t="s">
        <v>217</v>
      </c>
      <c r="BM228" s="183" t="s">
        <v>445</v>
      </c>
    </row>
    <row r="229" spans="1:65" s="2" customFormat="1" ht="28.8">
      <c r="A229" s="31"/>
      <c r="B229" s="32"/>
      <c r="C229" s="33"/>
      <c r="D229" s="185" t="s">
        <v>144</v>
      </c>
      <c r="E229" s="33"/>
      <c r="F229" s="186" t="s">
        <v>446</v>
      </c>
      <c r="G229" s="33"/>
      <c r="H229" s="33"/>
      <c r="I229" s="187"/>
      <c r="J229" s="33"/>
      <c r="K229" s="33"/>
      <c r="L229" s="36"/>
      <c r="M229" s="188"/>
      <c r="N229" s="189"/>
      <c r="O229" s="61"/>
      <c r="P229" s="61"/>
      <c r="Q229" s="61"/>
      <c r="R229" s="61"/>
      <c r="S229" s="61"/>
      <c r="T229" s="62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144</v>
      </c>
      <c r="AU229" s="14" t="s">
        <v>85</v>
      </c>
    </row>
    <row r="230" spans="1:65" s="12" customFormat="1" ht="22.8" customHeight="1">
      <c r="B230" s="155"/>
      <c r="C230" s="156"/>
      <c r="D230" s="157" t="s">
        <v>74</v>
      </c>
      <c r="E230" s="169" t="s">
        <v>447</v>
      </c>
      <c r="F230" s="169" t="s">
        <v>448</v>
      </c>
      <c r="G230" s="156"/>
      <c r="H230" s="156"/>
      <c r="I230" s="159"/>
      <c r="J230" s="170">
        <f>BK230</f>
        <v>0</v>
      </c>
      <c r="K230" s="156"/>
      <c r="L230" s="161"/>
      <c r="M230" s="162"/>
      <c r="N230" s="163"/>
      <c r="O230" s="163"/>
      <c r="P230" s="164">
        <f>SUM(P231:P278)</f>
        <v>0</v>
      </c>
      <c r="Q230" s="163"/>
      <c r="R230" s="164">
        <f>SUM(R231:R278)</f>
        <v>0.73380227999999992</v>
      </c>
      <c r="S230" s="163"/>
      <c r="T230" s="165">
        <f>SUM(T231:T278)</f>
        <v>1.553752</v>
      </c>
      <c r="AR230" s="166" t="s">
        <v>85</v>
      </c>
      <c r="AT230" s="167" t="s">
        <v>74</v>
      </c>
      <c r="AU230" s="167" t="s">
        <v>83</v>
      </c>
      <c r="AY230" s="166" t="s">
        <v>135</v>
      </c>
      <c r="BK230" s="168">
        <f>SUM(BK231:BK278)</f>
        <v>0</v>
      </c>
    </row>
    <row r="231" spans="1:65" s="2" customFormat="1" ht="22.2" customHeight="1">
      <c r="A231" s="31"/>
      <c r="B231" s="32"/>
      <c r="C231" s="171" t="s">
        <v>449</v>
      </c>
      <c r="D231" s="171" t="s">
        <v>138</v>
      </c>
      <c r="E231" s="172" t="s">
        <v>450</v>
      </c>
      <c r="F231" s="173" t="s">
        <v>451</v>
      </c>
      <c r="G231" s="174" t="s">
        <v>164</v>
      </c>
      <c r="H231" s="175">
        <v>1</v>
      </c>
      <c r="I231" s="176"/>
      <c r="J231" s="177">
        <f>ROUND(I231*H231,2)</f>
        <v>0</v>
      </c>
      <c r="K231" s="178"/>
      <c r="L231" s="36"/>
      <c r="M231" s="179" t="s">
        <v>19</v>
      </c>
      <c r="N231" s="180" t="s">
        <v>46</v>
      </c>
      <c r="O231" s="61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3" t="s">
        <v>217</v>
      </c>
      <c r="AT231" s="183" t="s">
        <v>138</v>
      </c>
      <c r="AU231" s="183" t="s">
        <v>85</v>
      </c>
      <c r="AY231" s="14" t="s">
        <v>135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4" t="s">
        <v>83</v>
      </c>
      <c r="BK231" s="184">
        <f>ROUND(I231*H231,2)</f>
        <v>0</v>
      </c>
      <c r="BL231" s="14" t="s">
        <v>217</v>
      </c>
      <c r="BM231" s="183" t="s">
        <v>452</v>
      </c>
    </row>
    <row r="232" spans="1:65" s="2" customFormat="1" ht="19.2">
      <c r="A232" s="31"/>
      <c r="B232" s="32"/>
      <c r="C232" s="33"/>
      <c r="D232" s="185" t="s">
        <v>144</v>
      </c>
      <c r="E232" s="33"/>
      <c r="F232" s="186" t="s">
        <v>451</v>
      </c>
      <c r="G232" s="33"/>
      <c r="H232" s="33"/>
      <c r="I232" s="187"/>
      <c r="J232" s="33"/>
      <c r="K232" s="33"/>
      <c r="L232" s="36"/>
      <c r="M232" s="188"/>
      <c r="N232" s="189"/>
      <c r="O232" s="61"/>
      <c r="P232" s="61"/>
      <c r="Q232" s="61"/>
      <c r="R232" s="61"/>
      <c r="S232" s="61"/>
      <c r="T232" s="62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144</v>
      </c>
      <c r="AU232" s="14" t="s">
        <v>85</v>
      </c>
    </row>
    <row r="233" spans="1:65" s="2" customFormat="1" ht="13.8" customHeight="1">
      <c r="A233" s="31"/>
      <c r="B233" s="32"/>
      <c r="C233" s="171" t="s">
        <v>453</v>
      </c>
      <c r="D233" s="171" t="s">
        <v>138</v>
      </c>
      <c r="E233" s="172" t="s">
        <v>454</v>
      </c>
      <c r="F233" s="173" t="s">
        <v>455</v>
      </c>
      <c r="G233" s="174" t="s">
        <v>153</v>
      </c>
      <c r="H233" s="175">
        <v>75.959999999999994</v>
      </c>
      <c r="I233" s="176"/>
      <c r="J233" s="177">
        <f>ROUND(I233*H233,2)</f>
        <v>0</v>
      </c>
      <c r="K233" s="178"/>
      <c r="L233" s="36"/>
      <c r="M233" s="179" t="s">
        <v>19</v>
      </c>
      <c r="N233" s="180" t="s">
        <v>46</v>
      </c>
      <c r="O233" s="61"/>
      <c r="P233" s="181">
        <f>O233*H233</f>
        <v>0</v>
      </c>
      <c r="Q233" s="181">
        <v>0</v>
      </c>
      <c r="R233" s="181">
        <f>Q233*H233</f>
        <v>0</v>
      </c>
      <c r="S233" s="181">
        <v>6.9999999999999999E-4</v>
      </c>
      <c r="T233" s="182">
        <f>S233*H233</f>
        <v>5.3171999999999997E-2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3" t="s">
        <v>217</v>
      </c>
      <c r="AT233" s="183" t="s">
        <v>138</v>
      </c>
      <c r="AU233" s="183" t="s">
        <v>85</v>
      </c>
      <c r="AY233" s="14" t="s">
        <v>135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4" t="s">
        <v>83</v>
      </c>
      <c r="BK233" s="184">
        <f>ROUND(I233*H233,2)</f>
        <v>0</v>
      </c>
      <c r="BL233" s="14" t="s">
        <v>217</v>
      </c>
      <c r="BM233" s="183" t="s">
        <v>456</v>
      </c>
    </row>
    <row r="234" spans="1:65" s="2" customFormat="1" ht="19.2">
      <c r="A234" s="31"/>
      <c r="B234" s="32"/>
      <c r="C234" s="33"/>
      <c r="D234" s="185" t="s">
        <v>144</v>
      </c>
      <c r="E234" s="33"/>
      <c r="F234" s="186" t="s">
        <v>457</v>
      </c>
      <c r="G234" s="33"/>
      <c r="H234" s="33"/>
      <c r="I234" s="187"/>
      <c r="J234" s="33"/>
      <c r="K234" s="33"/>
      <c r="L234" s="36"/>
      <c r="M234" s="188"/>
      <c r="N234" s="189"/>
      <c r="O234" s="61"/>
      <c r="P234" s="61"/>
      <c r="Q234" s="61"/>
      <c r="R234" s="61"/>
      <c r="S234" s="61"/>
      <c r="T234" s="62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144</v>
      </c>
      <c r="AU234" s="14" t="s">
        <v>85</v>
      </c>
    </row>
    <row r="235" spans="1:65" s="2" customFormat="1" ht="22.2" customHeight="1">
      <c r="A235" s="31"/>
      <c r="B235" s="32"/>
      <c r="C235" s="171" t="s">
        <v>458</v>
      </c>
      <c r="D235" s="171" t="s">
        <v>138</v>
      </c>
      <c r="E235" s="172" t="s">
        <v>459</v>
      </c>
      <c r="F235" s="173" t="s">
        <v>460</v>
      </c>
      <c r="G235" s="174" t="s">
        <v>164</v>
      </c>
      <c r="H235" s="175">
        <v>5</v>
      </c>
      <c r="I235" s="176"/>
      <c r="J235" s="177">
        <f>ROUND(I235*H235,2)</f>
        <v>0</v>
      </c>
      <c r="K235" s="178"/>
      <c r="L235" s="36"/>
      <c r="M235" s="179" t="s">
        <v>19</v>
      </c>
      <c r="N235" s="180" t="s">
        <v>46</v>
      </c>
      <c r="O235" s="61"/>
      <c r="P235" s="181">
        <f>O235*H235</f>
        <v>0</v>
      </c>
      <c r="Q235" s="181">
        <v>2.5999999999999998E-4</v>
      </c>
      <c r="R235" s="181">
        <f>Q235*H235</f>
        <v>1.2999999999999999E-3</v>
      </c>
      <c r="S235" s="181">
        <v>0</v>
      </c>
      <c r="T235" s="182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3" t="s">
        <v>217</v>
      </c>
      <c r="AT235" s="183" t="s">
        <v>138</v>
      </c>
      <c r="AU235" s="183" t="s">
        <v>85</v>
      </c>
      <c r="AY235" s="14" t="s">
        <v>135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4" t="s">
        <v>83</v>
      </c>
      <c r="BK235" s="184">
        <f>ROUND(I235*H235,2)</f>
        <v>0</v>
      </c>
      <c r="BL235" s="14" t="s">
        <v>217</v>
      </c>
      <c r="BM235" s="183" t="s">
        <v>461</v>
      </c>
    </row>
    <row r="236" spans="1:65" s="2" customFormat="1" ht="19.2">
      <c r="A236" s="31"/>
      <c r="B236" s="32"/>
      <c r="C236" s="33"/>
      <c r="D236" s="185" t="s">
        <v>144</v>
      </c>
      <c r="E236" s="33"/>
      <c r="F236" s="186" t="s">
        <v>462</v>
      </c>
      <c r="G236" s="33"/>
      <c r="H236" s="33"/>
      <c r="I236" s="187"/>
      <c r="J236" s="33"/>
      <c r="K236" s="33"/>
      <c r="L236" s="36"/>
      <c r="M236" s="188"/>
      <c r="N236" s="189"/>
      <c r="O236" s="61"/>
      <c r="P236" s="61"/>
      <c r="Q236" s="61"/>
      <c r="R236" s="61"/>
      <c r="S236" s="61"/>
      <c r="T236" s="62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144</v>
      </c>
      <c r="AU236" s="14" t="s">
        <v>85</v>
      </c>
    </row>
    <row r="237" spans="1:65" s="2" customFormat="1" ht="22.2" customHeight="1">
      <c r="A237" s="31"/>
      <c r="B237" s="32"/>
      <c r="C237" s="190" t="s">
        <v>463</v>
      </c>
      <c r="D237" s="190" t="s">
        <v>347</v>
      </c>
      <c r="E237" s="191" t="s">
        <v>464</v>
      </c>
      <c r="F237" s="192" t="s">
        <v>465</v>
      </c>
      <c r="G237" s="193" t="s">
        <v>153</v>
      </c>
      <c r="H237" s="194">
        <v>12.692</v>
      </c>
      <c r="I237" s="195"/>
      <c r="J237" s="196">
        <f>ROUND(I237*H237,2)</f>
        <v>0</v>
      </c>
      <c r="K237" s="197"/>
      <c r="L237" s="198"/>
      <c r="M237" s="199" t="s">
        <v>19</v>
      </c>
      <c r="N237" s="200" t="s">
        <v>46</v>
      </c>
      <c r="O237" s="61"/>
      <c r="P237" s="181">
        <f>O237*H237</f>
        <v>0</v>
      </c>
      <c r="Q237" s="181">
        <v>3.0089999999999999E-2</v>
      </c>
      <c r="R237" s="181">
        <f>Q237*H237</f>
        <v>0.38190227999999998</v>
      </c>
      <c r="S237" s="181">
        <v>0</v>
      </c>
      <c r="T237" s="182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3" t="s">
        <v>300</v>
      </c>
      <c r="AT237" s="183" t="s">
        <v>347</v>
      </c>
      <c r="AU237" s="183" t="s">
        <v>85</v>
      </c>
      <c r="AY237" s="14" t="s">
        <v>135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4" t="s">
        <v>83</v>
      </c>
      <c r="BK237" s="184">
        <f>ROUND(I237*H237,2)</f>
        <v>0</v>
      </c>
      <c r="BL237" s="14" t="s">
        <v>217</v>
      </c>
      <c r="BM237" s="183" t="s">
        <v>466</v>
      </c>
    </row>
    <row r="238" spans="1:65" s="2" customFormat="1" ht="19.2">
      <c r="A238" s="31"/>
      <c r="B238" s="32"/>
      <c r="C238" s="33"/>
      <c r="D238" s="185" t="s">
        <v>144</v>
      </c>
      <c r="E238" s="33"/>
      <c r="F238" s="186" t="s">
        <v>467</v>
      </c>
      <c r="G238" s="33"/>
      <c r="H238" s="33"/>
      <c r="I238" s="187"/>
      <c r="J238" s="33"/>
      <c r="K238" s="33"/>
      <c r="L238" s="36"/>
      <c r="M238" s="188"/>
      <c r="N238" s="189"/>
      <c r="O238" s="61"/>
      <c r="P238" s="61"/>
      <c r="Q238" s="61"/>
      <c r="R238" s="61"/>
      <c r="S238" s="61"/>
      <c r="T238" s="62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144</v>
      </c>
      <c r="AU238" s="14" t="s">
        <v>85</v>
      </c>
    </row>
    <row r="239" spans="1:65" s="2" customFormat="1" ht="22.2" customHeight="1">
      <c r="A239" s="31"/>
      <c r="B239" s="32"/>
      <c r="C239" s="171" t="s">
        <v>468</v>
      </c>
      <c r="D239" s="171" t="s">
        <v>138</v>
      </c>
      <c r="E239" s="172" t="s">
        <v>469</v>
      </c>
      <c r="F239" s="173" t="s">
        <v>470</v>
      </c>
      <c r="G239" s="174" t="s">
        <v>164</v>
      </c>
      <c r="H239" s="175">
        <v>1</v>
      </c>
      <c r="I239" s="176"/>
      <c r="J239" s="177">
        <f>ROUND(I239*H239,2)</f>
        <v>0</v>
      </c>
      <c r="K239" s="178"/>
      <c r="L239" s="36"/>
      <c r="M239" s="179" t="s">
        <v>19</v>
      </c>
      <c r="N239" s="180" t="s">
        <v>46</v>
      </c>
      <c r="O239" s="61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3" t="s">
        <v>217</v>
      </c>
      <c r="AT239" s="183" t="s">
        <v>138</v>
      </c>
      <c r="AU239" s="183" t="s">
        <v>85</v>
      </c>
      <c r="AY239" s="14" t="s">
        <v>135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4" t="s">
        <v>83</v>
      </c>
      <c r="BK239" s="184">
        <f>ROUND(I239*H239,2)</f>
        <v>0</v>
      </c>
      <c r="BL239" s="14" t="s">
        <v>217</v>
      </c>
      <c r="BM239" s="183" t="s">
        <v>471</v>
      </c>
    </row>
    <row r="240" spans="1:65" s="2" customFormat="1" ht="28.8">
      <c r="A240" s="31"/>
      <c r="B240" s="32"/>
      <c r="C240" s="33"/>
      <c r="D240" s="185" t="s">
        <v>144</v>
      </c>
      <c r="E240" s="33"/>
      <c r="F240" s="186" t="s">
        <v>472</v>
      </c>
      <c r="G240" s="33"/>
      <c r="H240" s="33"/>
      <c r="I240" s="187"/>
      <c r="J240" s="33"/>
      <c r="K240" s="33"/>
      <c r="L240" s="36"/>
      <c r="M240" s="188"/>
      <c r="N240" s="189"/>
      <c r="O240" s="61"/>
      <c r="P240" s="61"/>
      <c r="Q240" s="61"/>
      <c r="R240" s="61"/>
      <c r="S240" s="61"/>
      <c r="T240" s="62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144</v>
      </c>
      <c r="AU240" s="14" t="s">
        <v>85</v>
      </c>
    </row>
    <row r="241" spans="1:65" s="2" customFormat="1" ht="22.2" customHeight="1">
      <c r="A241" s="31"/>
      <c r="B241" s="32"/>
      <c r="C241" s="190" t="s">
        <v>473</v>
      </c>
      <c r="D241" s="190" t="s">
        <v>347</v>
      </c>
      <c r="E241" s="191" t="s">
        <v>474</v>
      </c>
      <c r="F241" s="192" t="s">
        <v>475</v>
      </c>
      <c r="G241" s="193" t="s">
        <v>164</v>
      </c>
      <c r="H241" s="194">
        <v>1</v>
      </c>
      <c r="I241" s="195"/>
      <c r="J241" s="196">
        <f>ROUND(I241*H241,2)</f>
        <v>0</v>
      </c>
      <c r="K241" s="197"/>
      <c r="L241" s="198"/>
      <c r="M241" s="199" t="s">
        <v>19</v>
      </c>
      <c r="N241" s="200" t="s">
        <v>46</v>
      </c>
      <c r="O241" s="61"/>
      <c r="P241" s="181">
        <f>O241*H241</f>
        <v>0</v>
      </c>
      <c r="Q241" s="181">
        <v>1.6E-2</v>
      </c>
      <c r="R241" s="181">
        <f>Q241*H241</f>
        <v>1.6E-2</v>
      </c>
      <c r="S241" s="181">
        <v>0</v>
      </c>
      <c r="T241" s="182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83" t="s">
        <v>300</v>
      </c>
      <c r="AT241" s="183" t="s">
        <v>347</v>
      </c>
      <c r="AU241" s="183" t="s">
        <v>85</v>
      </c>
      <c r="AY241" s="14" t="s">
        <v>135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4" t="s">
        <v>83</v>
      </c>
      <c r="BK241" s="184">
        <f>ROUND(I241*H241,2)</f>
        <v>0</v>
      </c>
      <c r="BL241" s="14" t="s">
        <v>217</v>
      </c>
      <c r="BM241" s="183" t="s">
        <v>476</v>
      </c>
    </row>
    <row r="242" spans="1:65" s="2" customFormat="1" ht="19.2">
      <c r="A242" s="31"/>
      <c r="B242" s="32"/>
      <c r="C242" s="33"/>
      <c r="D242" s="185" t="s">
        <v>144</v>
      </c>
      <c r="E242" s="33"/>
      <c r="F242" s="186" t="s">
        <v>477</v>
      </c>
      <c r="G242" s="33"/>
      <c r="H242" s="33"/>
      <c r="I242" s="187"/>
      <c r="J242" s="33"/>
      <c r="K242" s="33"/>
      <c r="L242" s="36"/>
      <c r="M242" s="188"/>
      <c r="N242" s="189"/>
      <c r="O242" s="61"/>
      <c r="P242" s="61"/>
      <c r="Q242" s="61"/>
      <c r="R242" s="61"/>
      <c r="S242" s="61"/>
      <c r="T242" s="62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144</v>
      </c>
      <c r="AU242" s="14" t="s">
        <v>85</v>
      </c>
    </row>
    <row r="243" spans="1:65" s="2" customFormat="1" ht="22.2" customHeight="1">
      <c r="A243" s="31"/>
      <c r="B243" s="32"/>
      <c r="C243" s="171" t="s">
        <v>478</v>
      </c>
      <c r="D243" s="171" t="s">
        <v>138</v>
      </c>
      <c r="E243" s="172" t="s">
        <v>479</v>
      </c>
      <c r="F243" s="173" t="s">
        <v>480</v>
      </c>
      <c r="G243" s="174" t="s">
        <v>164</v>
      </c>
      <c r="H243" s="175">
        <v>2</v>
      </c>
      <c r="I243" s="176"/>
      <c r="J243" s="177">
        <f>ROUND(I243*H243,2)</f>
        <v>0</v>
      </c>
      <c r="K243" s="178"/>
      <c r="L243" s="36"/>
      <c r="M243" s="179" t="s">
        <v>19</v>
      </c>
      <c r="N243" s="180" t="s">
        <v>46</v>
      </c>
      <c r="O243" s="61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3" t="s">
        <v>217</v>
      </c>
      <c r="AT243" s="183" t="s">
        <v>138</v>
      </c>
      <c r="AU243" s="183" t="s">
        <v>85</v>
      </c>
      <c r="AY243" s="14" t="s">
        <v>135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4" t="s">
        <v>83</v>
      </c>
      <c r="BK243" s="184">
        <f>ROUND(I243*H243,2)</f>
        <v>0</v>
      </c>
      <c r="BL243" s="14" t="s">
        <v>217</v>
      </c>
      <c r="BM243" s="183" t="s">
        <v>481</v>
      </c>
    </row>
    <row r="244" spans="1:65" s="2" customFormat="1" ht="19.2">
      <c r="A244" s="31"/>
      <c r="B244" s="32"/>
      <c r="C244" s="33"/>
      <c r="D244" s="185" t="s">
        <v>144</v>
      </c>
      <c r="E244" s="33"/>
      <c r="F244" s="186" t="s">
        <v>482</v>
      </c>
      <c r="G244" s="33"/>
      <c r="H244" s="33"/>
      <c r="I244" s="187"/>
      <c r="J244" s="33"/>
      <c r="K244" s="33"/>
      <c r="L244" s="36"/>
      <c r="M244" s="188"/>
      <c r="N244" s="189"/>
      <c r="O244" s="61"/>
      <c r="P244" s="61"/>
      <c r="Q244" s="61"/>
      <c r="R244" s="61"/>
      <c r="S244" s="61"/>
      <c r="T244" s="62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4" t="s">
        <v>144</v>
      </c>
      <c r="AU244" s="14" t="s">
        <v>85</v>
      </c>
    </row>
    <row r="245" spans="1:65" s="2" customFormat="1" ht="22.2" customHeight="1">
      <c r="A245" s="31"/>
      <c r="B245" s="32"/>
      <c r="C245" s="190" t="s">
        <v>483</v>
      </c>
      <c r="D245" s="190" t="s">
        <v>347</v>
      </c>
      <c r="E245" s="191" t="s">
        <v>484</v>
      </c>
      <c r="F245" s="192" t="s">
        <v>485</v>
      </c>
      <c r="G245" s="193" t="s">
        <v>164</v>
      </c>
      <c r="H245" s="194">
        <v>1</v>
      </c>
      <c r="I245" s="195"/>
      <c r="J245" s="196">
        <f>ROUND(I245*H245,2)</f>
        <v>0</v>
      </c>
      <c r="K245" s="197"/>
      <c r="L245" s="198"/>
      <c r="M245" s="199" t="s">
        <v>19</v>
      </c>
      <c r="N245" s="200" t="s">
        <v>46</v>
      </c>
      <c r="O245" s="61"/>
      <c r="P245" s="181">
        <f>O245*H245</f>
        <v>0</v>
      </c>
      <c r="Q245" s="181">
        <v>1.6E-2</v>
      </c>
      <c r="R245" s="181">
        <f>Q245*H245</f>
        <v>1.6E-2</v>
      </c>
      <c r="S245" s="181">
        <v>0</v>
      </c>
      <c r="T245" s="182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3" t="s">
        <v>300</v>
      </c>
      <c r="AT245" s="183" t="s">
        <v>347</v>
      </c>
      <c r="AU245" s="183" t="s">
        <v>85</v>
      </c>
      <c r="AY245" s="14" t="s">
        <v>135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4" t="s">
        <v>83</v>
      </c>
      <c r="BK245" s="184">
        <f>ROUND(I245*H245,2)</f>
        <v>0</v>
      </c>
      <c r="BL245" s="14" t="s">
        <v>217</v>
      </c>
      <c r="BM245" s="183" t="s">
        <v>486</v>
      </c>
    </row>
    <row r="246" spans="1:65" s="2" customFormat="1" ht="19.2">
      <c r="A246" s="31"/>
      <c r="B246" s="32"/>
      <c r="C246" s="33"/>
      <c r="D246" s="185" t="s">
        <v>144</v>
      </c>
      <c r="E246" s="33"/>
      <c r="F246" s="186" t="s">
        <v>485</v>
      </c>
      <c r="G246" s="33"/>
      <c r="H246" s="33"/>
      <c r="I246" s="187"/>
      <c r="J246" s="33"/>
      <c r="K246" s="33"/>
      <c r="L246" s="36"/>
      <c r="M246" s="188"/>
      <c r="N246" s="189"/>
      <c r="O246" s="61"/>
      <c r="P246" s="61"/>
      <c r="Q246" s="61"/>
      <c r="R246" s="61"/>
      <c r="S246" s="61"/>
      <c r="T246" s="62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144</v>
      </c>
      <c r="AU246" s="14" t="s">
        <v>85</v>
      </c>
    </row>
    <row r="247" spans="1:65" s="2" customFormat="1" ht="22.2" customHeight="1">
      <c r="A247" s="31"/>
      <c r="B247" s="32"/>
      <c r="C247" s="190" t="s">
        <v>487</v>
      </c>
      <c r="D247" s="190" t="s">
        <v>347</v>
      </c>
      <c r="E247" s="191" t="s">
        <v>488</v>
      </c>
      <c r="F247" s="192" t="s">
        <v>489</v>
      </c>
      <c r="G247" s="193" t="s">
        <v>164</v>
      </c>
      <c r="H247" s="194">
        <v>1</v>
      </c>
      <c r="I247" s="195"/>
      <c r="J247" s="196">
        <f>ROUND(I247*H247,2)</f>
        <v>0</v>
      </c>
      <c r="K247" s="197"/>
      <c r="L247" s="198"/>
      <c r="M247" s="199" t="s">
        <v>19</v>
      </c>
      <c r="N247" s="200" t="s">
        <v>46</v>
      </c>
      <c r="O247" s="61"/>
      <c r="P247" s="181">
        <f>O247*H247</f>
        <v>0</v>
      </c>
      <c r="Q247" s="181">
        <v>1.95E-2</v>
      </c>
      <c r="R247" s="181">
        <f>Q247*H247</f>
        <v>1.95E-2</v>
      </c>
      <c r="S247" s="181">
        <v>0</v>
      </c>
      <c r="T247" s="182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83" t="s">
        <v>300</v>
      </c>
      <c r="AT247" s="183" t="s">
        <v>347</v>
      </c>
      <c r="AU247" s="183" t="s">
        <v>85</v>
      </c>
      <c r="AY247" s="14" t="s">
        <v>135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4" t="s">
        <v>83</v>
      </c>
      <c r="BK247" s="184">
        <f>ROUND(I247*H247,2)</f>
        <v>0</v>
      </c>
      <c r="BL247" s="14" t="s">
        <v>217</v>
      </c>
      <c r="BM247" s="183" t="s">
        <v>490</v>
      </c>
    </row>
    <row r="248" spans="1:65" s="2" customFormat="1" ht="19.2">
      <c r="A248" s="31"/>
      <c r="B248" s="32"/>
      <c r="C248" s="33"/>
      <c r="D248" s="185" t="s">
        <v>144</v>
      </c>
      <c r="E248" s="33"/>
      <c r="F248" s="186" t="s">
        <v>489</v>
      </c>
      <c r="G248" s="33"/>
      <c r="H248" s="33"/>
      <c r="I248" s="187"/>
      <c r="J248" s="33"/>
      <c r="K248" s="33"/>
      <c r="L248" s="36"/>
      <c r="M248" s="188"/>
      <c r="N248" s="189"/>
      <c r="O248" s="61"/>
      <c r="P248" s="61"/>
      <c r="Q248" s="61"/>
      <c r="R248" s="61"/>
      <c r="S248" s="61"/>
      <c r="T248" s="62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144</v>
      </c>
      <c r="AU248" s="14" t="s">
        <v>85</v>
      </c>
    </row>
    <row r="249" spans="1:65" s="2" customFormat="1" ht="22.2" customHeight="1">
      <c r="A249" s="31"/>
      <c r="B249" s="32"/>
      <c r="C249" s="171" t="s">
        <v>491</v>
      </c>
      <c r="D249" s="171" t="s">
        <v>138</v>
      </c>
      <c r="E249" s="172" t="s">
        <v>492</v>
      </c>
      <c r="F249" s="173" t="s">
        <v>493</v>
      </c>
      <c r="G249" s="174" t="s">
        <v>164</v>
      </c>
      <c r="H249" s="175">
        <v>6</v>
      </c>
      <c r="I249" s="176"/>
      <c r="J249" s="177">
        <f>ROUND(I249*H249,2)</f>
        <v>0</v>
      </c>
      <c r="K249" s="178"/>
      <c r="L249" s="36"/>
      <c r="M249" s="179" t="s">
        <v>19</v>
      </c>
      <c r="N249" s="180" t="s">
        <v>46</v>
      </c>
      <c r="O249" s="61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83" t="s">
        <v>217</v>
      </c>
      <c r="AT249" s="183" t="s">
        <v>138</v>
      </c>
      <c r="AU249" s="183" t="s">
        <v>85</v>
      </c>
      <c r="AY249" s="14" t="s">
        <v>135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4" t="s">
        <v>83</v>
      </c>
      <c r="BK249" s="184">
        <f>ROUND(I249*H249,2)</f>
        <v>0</v>
      </c>
      <c r="BL249" s="14" t="s">
        <v>217</v>
      </c>
      <c r="BM249" s="183" t="s">
        <v>494</v>
      </c>
    </row>
    <row r="250" spans="1:65" s="2" customFormat="1" ht="19.2">
      <c r="A250" s="31"/>
      <c r="B250" s="32"/>
      <c r="C250" s="33"/>
      <c r="D250" s="185" t="s">
        <v>144</v>
      </c>
      <c r="E250" s="33"/>
      <c r="F250" s="186" t="s">
        <v>495</v>
      </c>
      <c r="G250" s="33"/>
      <c r="H250" s="33"/>
      <c r="I250" s="187"/>
      <c r="J250" s="33"/>
      <c r="K250" s="33"/>
      <c r="L250" s="36"/>
      <c r="M250" s="188"/>
      <c r="N250" s="189"/>
      <c r="O250" s="61"/>
      <c r="P250" s="61"/>
      <c r="Q250" s="61"/>
      <c r="R250" s="61"/>
      <c r="S250" s="61"/>
      <c r="T250" s="62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4" t="s">
        <v>144</v>
      </c>
      <c r="AU250" s="14" t="s">
        <v>85</v>
      </c>
    </row>
    <row r="251" spans="1:65" s="2" customFormat="1" ht="22.2" customHeight="1">
      <c r="A251" s="31"/>
      <c r="B251" s="32"/>
      <c r="C251" s="190" t="s">
        <v>496</v>
      </c>
      <c r="D251" s="190" t="s">
        <v>347</v>
      </c>
      <c r="E251" s="191" t="s">
        <v>497</v>
      </c>
      <c r="F251" s="192" t="s">
        <v>498</v>
      </c>
      <c r="G251" s="193" t="s">
        <v>164</v>
      </c>
      <c r="H251" s="194">
        <v>6</v>
      </c>
      <c r="I251" s="195"/>
      <c r="J251" s="196">
        <f>ROUND(I251*H251,2)</f>
        <v>0</v>
      </c>
      <c r="K251" s="197"/>
      <c r="L251" s="198"/>
      <c r="M251" s="199" t="s">
        <v>19</v>
      </c>
      <c r="N251" s="200" t="s">
        <v>46</v>
      </c>
      <c r="O251" s="61"/>
      <c r="P251" s="181">
        <f>O251*H251</f>
        <v>0</v>
      </c>
      <c r="Q251" s="181">
        <v>4.2999999999999997E-2</v>
      </c>
      <c r="R251" s="181">
        <f>Q251*H251</f>
        <v>0.25800000000000001</v>
      </c>
      <c r="S251" s="181">
        <v>0</v>
      </c>
      <c r="T251" s="182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3" t="s">
        <v>300</v>
      </c>
      <c r="AT251" s="183" t="s">
        <v>347</v>
      </c>
      <c r="AU251" s="183" t="s">
        <v>85</v>
      </c>
      <c r="AY251" s="14" t="s">
        <v>135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4" t="s">
        <v>83</v>
      </c>
      <c r="BK251" s="184">
        <f>ROUND(I251*H251,2)</f>
        <v>0</v>
      </c>
      <c r="BL251" s="14" t="s">
        <v>217</v>
      </c>
      <c r="BM251" s="183" t="s">
        <v>499</v>
      </c>
    </row>
    <row r="252" spans="1:65" s="2" customFormat="1" ht="19.2">
      <c r="A252" s="31"/>
      <c r="B252" s="32"/>
      <c r="C252" s="33"/>
      <c r="D252" s="185" t="s">
        <v>144</v>
      </c>
      <c r="E252" s="33"/>
      <c r="F252" s="186" t="s">
        <v>498</v>
      </c>
      <c r="G252" s="33"/>
      <c r="H252" s="33"/>
      <c r="I252" s="187"/>
      <c r="J252" s="33"/>
      <c r="K252" s="33"/>
      <c r="L252" s="36"/>
      <c r="M252" s="188"/>
      <c r="N252" s="189"/>
      <c r="O252" s="61"/>
      <c r="P252" s="61"/>
      <c r="Q252" s="61"/>
      <c r="R252" s="61"/>
      <c r="S252" s="61"/>
      <c r="T252" s="62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144</v>
      </c>
      <c r="AU252" s="14" t="s">
        <v>85</v>
      </c>
    </row>
    <row r="253" spans="1:65" s="2" customFormat="1" ht="22.2" customHeight="1">
      <c r="A253" s="31"/>
      <c r="B253" s="32"/>
      <c r="C253" s="171" t="s">
        <v>500</v>
      </c>
      <c r="D253" s="171" t="s">
        <v>138</v>
      </c>
      <c r="E253" s="172" t="s">
        <v>501</v>
      </c>
      <c r="F253" s="173" t="s">
        <v>502</v>
      </c>
      <c r="G253" s="174" t="s">
        <v>164</v>
      </c>
      <c r="H253" s="175">
        <v>7</v>
      </c>
      <c r="I253" s="176"/>
      <c r="J253" s="177">
        <f>ROUND(I253*H253,2)</f>
        <v>0</v>
      </c>
      <c r="K253" s="178"/>
      <c r="L253" s="36"/>
      <c r="M253" s="179" t="s">
        <v>19</v>
      </c>
      <c r="N253" s="180" t="s">
        <v>46</v>
      </c>
      <c r="O253" s="61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83" t="s">
        <v>217</v>
      </c>
      <c r="AT253" s="183" t="s">
        <v>138</v>
      </c>
      <c r="AU253" s="183" t="s">
        <v>85</v>
      </c>
      <c r="AY253" s="14" t="s">
        <v>135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4" t="s">
        <v>83</v>
      </c>
      <c r="BK253" s="184">
        <f>ROUND(I253*H253,2)</f>
        <v>0</v>
      </c>
      <c r="BL253" s="14" t="s">
        <v>217</v>
      </c>
      <c r="BM253" s="183" t="s">
        <v>503</v>
      </c>
    </row>
    <row r="254" spans="1:65" s="2" customFormat="1" ht="10.199999999999999">
      <c r="A254" s="31"/>
      <c r="B254" s="32"/>
      <c r="C254" s="33"/>
      <c r="D254" s="185" t="s">
        <v>144</v>
      </c>
      <c r="E254" s="33"/>
      <c r="F254" s="186" t="s">
        <v>504</v>
      </c>
      <c r="G254" s="33"/>
      <c r="H254" s="33"/>
      <c r="I254" s="187"/>
      <c r="J254" s="33"/>
      <c r="K254" s="33"/>
      <c r="L254" s="36"/>
      <c r="M254" s="188"/>
      <c r="N254" s="189"/>
      <c r="O254" s="61"/>
      <c r="P254" s="61"/>
      <c r="Q254" s="61"/>
      <c r="R254" s="61"/>
      <c r="S254" s="61"/>
      <c r="T254" s="62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144</v>
      </c>
      <c r="AU254" s="14" t="s">
        <v>85</v>
      </c>
    </row>
    <row r="255" spans="1:65" s="2" customFormat="1" ht="13.8" customHeight="1">
      <c r="A255" s="31"/>
      <c r="B255" s="32"/>
      <c r="C255" s="171" t="s">
        <v>505</v>
      </c>
      <c r="D255" s="171" t="s">
        <v>138</v>
      </c>
      <c r="E255" s="172" t="s">
        <v>506</v>
      </c>
      <c r="F255" s="173" t="s">
        <v>507</v>
      </c>
      <c r="G255" s="174" t="s">
        <v>164</v>
      </c>
      <c r="H255" s="175">
        <v>9</v>
      </c>
      <c r="I255" s="176"/>
      <c r="J255" s="177">
        <f>ROUND(I255*H255,2)</f>
        <v>0</v>
      </c>
      <c r="K255" s="178"/>
      <c r="L255" s="36"/>
      <c r="M255" s="179" t="s">
        <v>19</v>
      </c>
      <c r="N255" s="180" t="s">
        <v>46</v>
      </c>
      <c r="O255" s="61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3" t="s">
        <v>217</v>
      </c>
      <c r="AT255" s="183" t="s">
        <v>138</v>
      </c>
      <c r="AU255" s="183" t="s">
        <v>85</v>
      </c>
      <c r="AY255" s="14" t="s">
        <v>135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4" t="s">
        <v>83</v>
      </c>
      <c r="BK255" s="184">
        <f>ROUND(I255*H255,2)</f>
        <v>0</v>
      </c>
      <c r="BL255" s="14" t="s">
        <v>217</v>
      </c>
      <c r="BM255" s="183" t="s">
        <v>508</v>
      </c>
    </row>
    <row r="256" spans="1:65" s="2" customFormat="1" ht="10.199999999999999">
      <c r="A256" s="31"/>
      <c r="B256" s="32"/>
      <c r="C256" s="33"/>
      <c r="D256" s="185" t="s">
        <v>144</v>
      </c>
      <c r="E256" s="33"/>
      <c r="F256" s="186" t="s">
        <v>509</v>
      </c>
      <c r="G256" s="33"/>
      <c r="H256" s="33"/>
      <c r="I256" s="187"/>
      <c r="J256" s="33"/>
      <c r="K256" s="33"/>
      <c r="L256" s="36"/>
      <c r="M256" s="188"/>
      <c r="N256" s="189"/>
      <c r="O256" s="61"/>
      <c r="P256" s="61"/>
      <c r="Q256" s="61"/>
      <c r="R256" s="61"/>
      <c r="S256" s="61"/>
      <c r="T256" s="62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144</v>
      </c>
      <c r="AU256" s="14" t="s">
        <v>85</v>
      </c>
    </row>
    <row r="257" spans="1:65" s="2" customFormat="1" ht="13.8" customHeight="1">
      <c r="A257" s="31"/>
      <c r="B257" s="32"/>
      <c r="C257" s="190" t="s">
        <v>510</v>
      </c>
      <c r="D257" s="190" t="s">
        <v>347</v>
      </c>
      <c r="E257" s="191" t="s">
        <v>511</v>
      </c>
      <c r="F257" s="192" t="s">
        <v>512</v>
      </c>
      <c r="G257" s="193" t="s">
        <v>164</v>
      </c>
      <c r="H257" s="194">
        <v>9</v>
      </c>
      <c r="I257" s="195"/>
      <c r="J257" s="196">
        <f>ROUND(I257*H257,2)</f>
        <v>0</v>
      </c>
      <c r="K257" s="197"/>
      <c r="L257" s="198"/>
      <c r="M257" s="199" t="s">
        <v>19</v>
      </c>
      <c r="N257" s="200" t="s">
        <v>46</v>
      </c>
      <c r="O257" s="61"/>
      <c r="P257" s="181">
        <f>O257*H257</f>
        <v>0</v>
      </c>
      <c r="Q257" s="181">
        <v>1.4999999999999999E-4</v>
      </c>
      <c r="R257" s="181">
        <f>Q257*H257</f>
        <v>1.3499999999999999E-3</v>
      </c>
      <c r="S257" s="181">
        <v>0</v>
      </c>
      <c r="T257" s="182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83" t="s">
        <v>300</v>
      </c>
      <c r="AT257" s="183" t="s">
        <v>347</v>
      </c>
      <c r="AU257" s="183" t="s">
        <v>85</v>
      </c>
      <c r="AY257" s="14" t="s">
        <v>135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4" t="s">
        <v>83</v>
      </c>
      <c r="BK257" s="184">
        <f>ROUND(I257*H257,2)</f>
        <v>0</v>
      </c>
      <c r="BL257" s="14" t="s">
        <v>217</v>
      </c>
      <c r="BM257" s="183" t="s">
        <v>513</v>
      </c>
    </row>
    <row r="258" spans="1:65" s="2" customFormat="1" ht="10.199999999999999">
      <c r="A258" s="31"/>
      <c r="B258" s="32"/>
      <c r="C258" s="33"/>
      <c r="D258" s="185" t="s">
        <v>144</v>
      </c>
      <c r="E258" s="33"/>
      <c r="F258" s="186" t="s">
        <v>514</v>
      </c>
      <c r="G258" s="33"/>
      <c r="H258" s="33"/>
      <c r="I258" s="187"/>
      <c r="J258" s="33"/>
      <c r="K258" s="33"/>
      <c r="L258" s="36"/>
      <c r="M258" s="188"/>
      <c r="N258" s="189"/>
      <c r="O258" s="61"/>
      <c r="P258" s="61"/>
      <c r="Q258" s="61"/>
      <c r="R258" s="61"/>
      <c r="S258" s="61"/>
      <c r="T258" s="62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144</v>
      </c>
      <c r="AU258" s="14" t="s">
        <v>85</v>
      </c>
    </row>
    <row r="259" spans="1:65" s="2" customFormat="1" ht="13.8" customHeight="1">
      <c r="A259" s="31"/>
      <c r="B259" s="32"/>
      <c r="C259" s="190" t="s">
        <v>515</v>
      </c>
      <c r="D259" s="190" t="s">
        <v>347</v>
      </c>
      <c r="E259" s="191" t="s">
        <v>516</v>
      </c>
      <c r="F259" s="192" t="s">
        <v>517</v>
      </c>
      <c r="G259" s="193" t="s">
        <v>164</v>
      </c>
      <c r="H259" s="194">
        <v>9</v>
      </c>
      <c r="I259" s="195"/>
      <c r="J259" s="196">
        <f>ROUND(I259*H259,2)</f>
        <v>0</v>
      </c>
      <c r="K259" s="197"/>
      <c r="L259" s="198"/>
      <c r="M259" s="199" t="s">
        <v>19</v>
      </c>
      <c r="N259" s="200" t="s">
        <v>46</v>
      </c>
      <c r="O259" s="61"/>
      <c r="P259" s="181">
        <f>O259*H259</f>
        <v>0</v>
      </c>
      <c r="Q259" s="181">
        <v>1.4999999999999999E-4</v>
      </c>
      <c r="R259" s="181">
        <f>Q259*H259</f>
        <v>1.3499999999999999E-3</v>
      </c>
      <c r="S259" s="181">
        <v>0</v>
      </c>
      <c r="T259" s="182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3" t="s">
        <v>300</v>
      </c>
      <c r="AT259" s="183" t="s">
        <v>347</v>
      </c>
      <c r="AU259" s="183" t="s">
        <v>85</v>
      </c>
      <c r="AY259" s="14" t="s">
        <v>135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4" t="s">
        <v>83</v>
      </c>
      <c r="BK259" s="184">
        <f>ROUND(I259*H259,2)</f>
        <v>0</v>
      </c>
      <c r="BL259" s="14" t="s">
        <v>217</v>
      </c>
      <c r="BM259" s="183" t="s">
        <v>518</v>
      </c>
    </row>
    <row r="260" spans="1:65" s="2" customFormat="1" ht="10.199999999999999">
      <c r="A260" s="31"/>
      <c r="B260" s="32"/>
      <c r="C260" s="33"/>
      <c r="D260" s="185" t="s">
        <v>144</v>
      </c>
      <c r="E260" s="33"/>
      <c r="F260" s="186" t="s">
        <v>517</v>
      </c>
      <c r="G260" s="33"/>
      <c r="H260" s="33"/>
      <c r="I260" s="187"/>
      <c r="J260" s="33"/>
      <c r="K260" s="33"/>
      <c r="L260" s="36"/>
      <c r="M260" s="188"/>
      <c r="N260" s="189"/>
      <c r="O260" s="61"/>
      <c r="P260" s="61"/>
      <c r="Q260" s="61"/>
      <c r="R260" s="61"/>
      <c r="S260" s="61"/>
      <c r="T260" s="62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144</v>
      </c>
      <c r="AU260" s="14" t="s">
        <v>85</v>
      </c>
    </row>
    <row r="261" spans="1:65" s="2" customFormat="1" ht="13.8" customHeight="1">
      <c r="A261" s="31"/>
      <c r="B261" s="32"/>
      <c r="C261" s="171" t="s">
        <v>519</v>
      </c>
      <c r="D261" s="171" t="s">
        <v>138</v>
      </c>
      <c r="E261" s="172" t="s">
        <v>520</v>
      </c>
      <c r="F261" s="173" t="s">
        <v>521</v>
      </c>
      <c r="G261" s="174" t="s">
        <v>164</v>
      </c>
      <c r="H261" s="175">
        <v>18</v>
      </c>
      <c r="I261" s="176"/>
      <c r="J261" s="177">
        <f>ROUND(I261*H261,2)</f>
        <v>0</v>
      </c>
      <c r="K261" s="178"/>
      <c r="L261" s="36"/>
      <c r="M261" s="179" t="s">
        <v>19</v>
      </c>
      <c r="N261" s="180" t="s">
        <v>46</v>
      </c>
      <c r="O261" s="61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3" t="s">
        <v>217</v>
      </c>
      <c r="AT261" s="183" t="s">
        <v>138</v>
      </c>
      <c r="AU261" s="183" t="s">
        <v>85</v>
      </c>
      <c r="AY261" s="14" t="s">
        <v>135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4" t="s">
        <v>83</v>
      </c>
      <c r="BK261" s="184">
        <f>ROUND(I261*H261,2)</f>
        <v>0</v>
      </c>
      <c r="BL261" s="14" t="s">
        <v>217</v>
      </c>
      <c r="BM261" s="183" t="s">
        <v>522</v>
      </c>
    </row>
    <row r="262" spans="1:65" s="2" customFormat="1" ht="19.2">
      <c r="A262" s="31"/>
      <c r="B262" s="32"/>
      <c r="C262" s="33"/>
      <c r="D262" s="185" t="s">
        <v>144</v>
      </c>
      <c r="E262" s="33"/>
      <c r="F262" s="186" t="s">
        <v>523</v>
      </c>
      <c r="G262" s="33"/>
      <c r="H262" s="33"/>
      <c r="I262" s="187"/>
      <c r="J262" s="33"/>
      <c r="K262" s="33"/>
      <c r="L262" s="36"/>
      <c r="M262" s="188"/>
      <c r="N262" s="189"/>
      <c r="O262" s="61"/>
      <c r="P262" s="61"/>
      <c r="Q262" s="61"/>
      <c r="R262" s="61"/>
      <c r="S262" s="61"/>
      <c r="T262" s="62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144</v>
      </c>
      <c r="AU262" s="14" t="s">
        <v>85</v>
      </c>
    </row>
    <row r="263" spans="1:65" s="2" customFormat="1" ht="13.8" customHeight="1">
      <c r="A263" s="31"/>
      <c r="B263" s="32"/>
      <c r="C263" s="171" t="s">
        <v>524</v>
      </c>
      <c r="D263" s="171" t="s">
        <v>138</v>
      </c>
      <c r="E263" s="172" t="s">
        <v>525</v>
      </c>
      <c r="F263" s="173" t="s">
        <v>526</v>
      </c>
      <c r="G263" s="174" t="s">
        <v>153</v>
      </c>
      <c r="H263" s="175">
        <v>9.4</v>
      </c>
      <c r="I263" s="176"/>
      <c r="J263" s="177">
        <f>ROUND(I263*H263,2)</f>
        <v>0</v>
      </c>
      <c r="K263" s="178"/>
      <c r="L263" s="36"/>
      <c r="M263" s="179" t="s">
        <v>19</v>
      </c>
      <c r="N263" s="180" t="s">
        <v>46</v>
      </c>
      <c r="O263" s="61"/>
      <c r="P263" s="181">
        <f>O263*H263</f>
        <v>0</v>
      </c>
      <c r="Q263" s="181">
        <v>0</v>
      </c>
      <c r="R263" s="181">
        <f>Q263*H263</f>
        <v>0</v>
      </c>
      <c r="S263" s="181">
        <v>6.9999999999999999E-4</v>
      </c>
      <c r="T263" s="182">
        <f>S263*H263</f>
        <v>6.5799999999999999E-3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83" t="s">
        <v>217</v>
      </c>
      <c r="AT263" s="183" t="s">
        <v>138</v>
      </c>
      <c r="AU263" s="183" t="s">
        <v>85</v>
      </c>
      <c r="AY263" s="14" t="s">
        <v>135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4" t="s">
        <v>83</v>
      </c>
      <c r="BK263" s="184">
        <f>ROUND(I263*H263,2)</f>
        <v>0</v>
      </c>
      <c r="BL263" s="14" t="s">
        <v>217</v>
      </c>
      <c r="BM263" s="183" t="s">
        <v>527</v>
      </c>
    </row>
    <row r="264" spans="1:65" s="2" customFormat="1" ht="19.2">
      <c r="A264" s="31"/>
      <c r="B264" s="32"/>
      <c r="C264" s="33"/>
      <c r="D264" s="185" t="s">
        <v>144</v>
      </c>
      <c r="E264" s="33"/>
      <c r="F264" s="186" t="s">
        <v>528</v>
      </c>
      <c r="G264" s="33"/>
      <c r="H264" s="33"/>
      <c r="I264" s="187"/>
      <c r="J264" s="33"/>
      <c r="K264" s="33"/>
      <c r="L264" s="36"/>
      <c r="M264" s="188"/>
      <c r="N264" s="189"/>
      <c r="O264" s="61"/>
      <c r="P264" s="61"/>
      <c r="Q264" s="61"/>
      <c r="R264" s="61"/>
      <c r="S264" s="61"/>
      <c r="T264" s="62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144</v>
      </c>
      <c r="AU264" s="14" t="s">
        <v>85</v>
      </c>
    </row>
    <row r="265" spans="1:65" s="2" customFormat="1" ht="22.2" customHeight="1">
      <c r="A265" s="31"/>
      <c r="B265" s="32"/>
      <c r="C265" s="190" t="s">
        <v>529</v>
      </c>
      <c r="D265" s="190" t="s">
        <v>347</v>
      </c>
      <c r="E265" s="191" t="s">
        <v>530</v>
      </c>
      <c r="F265" s="192" t="s">
        <v>531</v>
      </c>
      <c r="G265" s="193" t="s">
        <v>164</v>
      </c>
      <c r="H265" s="194">
        <v>32</v>
      </c>
      <c r="I265" s="195"/>
      <c r="J265" s="196">
        <f>ROUND(I265*H265,2)</f>
        <v>0</v>
      </c>
      <c r="K265" s="197"/>
      <c r="L265" s="198"/>
      <c r="M265" s="199" t="s">
        <v>19</v>
      </c>
      <c r="N265" s="200" t="s">
        <v>46</v>
      </c>
      <c r="O265" s="61"/>
      <c r="P265" s="181">
        <f>O265*H265</f>
        <v>0</v>
      </c>
      <c r="Q265" s="181">
        <v>1.1999999999999999E-3</v>
      </c>
      <c r="R265" s="181">
        <f>Q265*H265</f>
        <v>3.8399999999999997E-2</v>
      </c>
      <c r="S265" s="181">
        <v>0</v>
      </c>
      <c r="T265" s="182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3" t="s">
        <v>300</v>
      </c>
      <c r="AT265" s="183" t="s">
        <v>347</v>
      </c>
      <c r="AU265" s="183" t="s">
        <v>85</v>
      </c>
      <c r="AY265" s="14" t="s">
        <v>135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4" t="s">
        <v>83</v>
      </c>
      <c r="BK265" s="184">
        <f>ROUND(I265*H265,2)</f>
        <v>0</v>
      </c>
      <c r="BL265" s="14" t="s">
        <v>217</v>
      </c>
      <c r="BM265" s="183" t="s">
        <v>532</v>
      </c>
    </row>
    <row r="266" spans="1:65" s="2" customFormat="1" ht="19.2">
      <c r="A266" s="31"/>
      <c r="B266" s="32"/>
      <c r="C266" s="33"/>
      <c r="D266" s="185" t="s">
        <v>144</v>
      </c>
      <c r="E266" s="33"/>
      <c r="F266" s="186" t="s">
        <v>531</v>
      </c>
      <c r="G266" s="33"/>
      <c r="H266" s="33"/>
      <c r="I266" s="187"/>
      <c r="J266" s="33"/>
      <c r="K266" s="33"/>
      <c r="L266" s="36"/>
      <c r="M266" s="188"/>
      <c r="N266" s="189"/>
      <c r="O266" s="61"/>
      <c r="P266" s="61"/>
      <c r="Q266" s="61"/>
      <c r="R266" s="61"/>
      <c r="S266" s="61"/>
      <c r="T266" s="62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144</v>
      </c>
      <c r="AU266" s="14" t="s">
        <v>85</v>
      </c>
    </row>
    <row r="267" spans="1:65" s="2" customFormat="1" ht="22.2" customHeight="1">
      <c r="A267" s="31"/>
      <c r="B267" s="32"/>
      <c r="C267" s="171" t="s">
        <v>533</v>
      </c>
      <c r="D267" s="171" t="s">
        <v>138</v>
      </c>
      <c r="E267" s="172" t="s">
        <v>534</v>
      </c>
      <c r="F267" s="173" t="s">
        <v>535</v>
      </c>
      <c r="G267" s="174" t="s">
        <v>164</v>
      </c>
      <c r="H267" s="175">
        <v>78</v>
      </c>
      <c r="I267" s="176"/>
      <c r="J267" s="177">
        <f>ROUND(I267*H267,2)</f>
        <v>0</v>
      </c>
      <c r="K267" s="178"/>
      <c r="L267" s="36"/>
      <c r="M267" s="179" t="s">
        <v>19</v>
      </c>
      <c r="N267" s="180" t="s">
        <v>46</v>
      </c>
      <c r="O267" s="61"/>
      <c r="P267" s="181">
        <f>O267*H267</f>
        <v>0</v>
      </c>
      <c r="Q267" s="181">
        <v>0</v>
      </c>
      <c r="R267" s="181">
        <f>Q267*H267</f>
        <v>0</v>
      </c>
      <c r="S267" s="181">
        <v>1.7000000000000001E-2</v>
      </c>
      <c r="T267" s="182">
        <f>S267*H267</f>
        <v>1.3260000000000001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3" t="s">
        <v>217</v>
      </c>
      <c r="AT267" s="183" t="s">
        <v>138</v>
      </c>
      <c r="AU267" s="183" t="s">
        <v>85</v>
      </c>
      <c r="AY267" s="14" t="s">
        <v>135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4" t="s">
        <v>83</v>
      </c>
      <c r="BK267" s="184">
        <f>ROUND(I267*H267,2)</f>
        <v>0</v>
      </c>
      <c r="BL267" s="14" t="s">
        <v>217</v>
      </c>
      <c r="BM267" s="183" t="s">
        <v>536</v>
      </c>
    </row>
    <row r="268" spans="1:65" s="2" customFormat="1" ht="28.8">
      <c r="A268" s="31"/>
      <c r="B268" s="32"/>
      <c r="C268" s="33"/>
      <c r="D268" s="185" t="s">
        <v>144</v>
      </c>
      <c r="E268" s="33"/>
      <c r="F268" s="186" t="s">
        <v>537</v>
      </c>
      <c r="G268" s="33"/>
      <c r="H268" s="33"/>
      <c r="I268" s="187"/>
      <c r="J268" s="33"/>
      <c r="K268" s="33"/>
      <c r="L268" s="36"/>
      <c r="M268" s="188"/>
      <c r="N268" s="189"/>
      <c r="O268" s="61"/>
      <c r="P268" s="61"/>
      <c r="Q268" s="61"/>
      <c r="R268" s="61"/>
      <c r="S268" s="61"/>
      <c r="T268" s="62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144</v>
      </c>
      <c r="AU268" s="14" t="s">
        <v>85</v>
      </c>
    </row>
    <row r="269" spans="1:65" s="2" customFormat="1" ht="13.8" customHeight="1">
      <c r="A269" s="31"/>
      <c r="B269" s="32"/>
      <c r="C269" s="171" t="s">
        <v>538</v>
      </c>
      <c r="D269" s="171" t="s">
        <v>138</v>
      </c>
      <c r="E269" s="172" t="s">
        <v>539</v>
      </c>
      <c r="F269" s="173" t="s">
        <v>540</v>
      </c>
      <c r="G269" s="174" t="s">
        <v>164</v>
      </c>
      <c r="H269" s="175">
        <v>7</v>
      </c>
      <c r="I269" s="176"/>
      <c r="J269" s="177">
        <f>ROUND(I269*H269,2)</f>
        <v>0</v>
      </c>
      <c r="K269" s="178"/>
      <c r="L269" s="36"/>
      <c r="M269" s="179" t="s">
        <v>19</v>
      </c>
      <c r="N269" s="180" t="s">
        <v>46</v>
      </c>
      <c r="O269" s="61"/>
      <c r="P269" s="181">
        <f>O269*H269</f>
        <v>0</v>
      </c>
      <c r="Q269" s="181">
        <v>0</v>
      </c>
      <c r="R269" s="181">
        <f>Q269*H269</f>
        <v>0</v>
      </c>
      <c r="S269" s="181">
        <v>2.4E-2</v>
      </c>
      <c r="T269" s="182">
        <f>S269*H269</f>
        <v>0.16800000000000001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3" t="s">
        <v>217</v>
      </c>
      <c r="AT269" s="183" t="s">
        <v>138</v>
      </c>
      <c r="AU269" s="183" t="s">
        <v>85</v>
      </c>
      <c r="AY269" s="14" t="s">
        <v>135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4" t="s">
        <v>83</v>
      </c>
      <c r="BK269" s="184">
        <f>ROUND(I269*H269,2)</f>
        <v>0</v>
      </c>
      <c r="BL269" s="14" t="s">
        <v>217</v>
      </c>
      <c r="BM269" s="183" t="s">
        <v>541</v>
      </c>
    </row>
    <row r="270" spans="1:65" s="2" customFormat="1" ht="28.8">
      <c r="A270" s="31"/>
      <c r="B270" s="32"/>
      <c r="C270" s="33"/>
      <c r="D270" s="185" t="s">
        <v>144</v>
      </c>
      <c r="E270" s="33"/>
      <c r="F270" s="186" t="s">
        <v>542</v>
      </c>
      <c r="G270" s="33"/>
      <c r="H270" s="33"/>
      <c r="I270" s="187"/>
      <c r="J270" s="33"/>
      <c r="K270" s="33"/>
      <c r="L270" s="36"/>
      <c r="M270" s="188"/>
      <c r="N270" s="189"/>
      <c r="O270" s="61"/>
      <c r="P270" s="61"/>
      <c r="Q270" s="61"/>
      <c r="R270" s="61"/>
      <c r="S270" s="61"/>
      <c r="T270" s="62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144</v>
      </c>
      <c r="AU270" s="14" t="s">
        <v>85</v>
      </c>
    </row>
    <row r="271" spans="1:65" s="2" customFormat="1" ht="22.2" customHeight="1">
      <c r="A271" s="31"/>
      <c r="B271" s="32"/>
      <c r="C271" s="171" t="s">
        <v>543</v>
      </c>
      <c r="D271" s="171" t="s">
        <v>138</v>
      </c>
      <c r="E271" s="172" t="s">
        <v>544</v>
      </c>
      <c r="F271" s="173" t="s">
        <v>545</v>
      </c>
      <c r="G271" s="174" t="s">
        <v>164</v>
      </c>
      <c r="H271" s="175">
        <v>85</v>
      </c>
      <c r="I271" s="176"/>
      <c r="J271" s="177">
        <f>ROUND(I271*H271,2)</f>
        <v>0</v>
      </c>
      <c r="K271" s="178"/>
      <c r="L271" s="36"/>
      <c r="M271" s="179" t="s">
        <v>19</v>
      </c>
      <c r="N271" s="180" t="s">
        <v>46</v>
      </c>
      <c r="O271" s="61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83" t="s">
        <v>217</v>
      </c>
      <c r="AT271" s="183" t="s">
        <v>138</v>
      </c>
      <c r="AU271" s="183" t="s">
        <v>85</v>
      </c>
      <c r="AY271" s="14" t="s">
        <v>135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4" t="s">
        <v>83</v>
      </c>
      <c r="BK271" s="184">
        <f>ROUND(I271*H271,2)</f>
        <v>0</v>
      </c>
      <c r="BL271" s="14" t="s">
        <v>217</v>
      </c>
      <c r="BM271" s="183" t="s">
        <v>546</v>
      </c>
    </row>
    <row r="272" spans="1:65" s="2" customFormat="1" ht="19.2">
      <c r="A272" s="31"/>
      <c r="B272" s="32"/>
      <c r="C272" s="33"/>
      <c r="D272" s="185" t="s">
        <v>144</v>
      </c>
      <c r="E272" s="33"/>
      <c r="F272" s="186" t="s">
        <v>547</v>
      </c>
      <c r="G272" s="33"/>
      <c r="H272" s="33"/>
      <c r="I272" s="187"/>
      <c r="J272" s="33"/>
      <c r="K272" s="33"/>
      <c r="L272" s="36"/>
      <c r="M272" s="188"/>
      <c r="N272" s="189"/>
      <c r="O272" s="61"/>
      <c r="P272" s="61"/>
      <c r="Q272" s="61"/>
      <c r="R272" s="61"/>
      <c r="S272" s="61"/>
      <c r="T272" s="62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144</v>
      </c>
      <c r="AU272" s="14" t="s">
        <v>85</v>
      </c>
    </row>
    <row r="273" spans="1:65" s="2" customFormat="1" ht="22.2" customHeight="1">
      <c r="A273" s="31"/>
      <c r="B273" s="32"/>
      <c r="C273" s="171" t="s">
        <v>548</v>
      </c>
      <c r="D273" s="171" t="s">
        <v>138</v>
      </c>
      <c r="E273" s="172" t="s">
        <v>549</v>
      </c>
      <c r="F273" s="173" t="s">
        <v>550</v>
      </c>
      <c r="G273" s="174" t="s">
        <v>153</v>
      </c>
      <c r="H273" s="175">
        <v>27</v>
      </c>
      <c r="I273" s="176"/>
      <c r="J273" s="177">
        <f>ROUND(I273*H273,2)</f>
        <v>0</v>
      </c>
      <c r="K273" s="178"/>
      <c r="L273" s="36"/>
      <c r="M273" s="179" t="s">
        <v>19</v>
      </c>
      <c r="N273" s="180" t="s">
        <v>46</v>
      </c>
      <c r="O273" s="61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83" t="s">
        <v>217</v>
      </c>
      <c r="AT273" s="183" t="s">
        <v>138</v>
      </c>
      <c r="AU273" s="183" t="s">
        <v>85</v>
      </c>
      <c r="AY273" s="14" t="s">
        <v>135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4" t="s">
        <v>83</v>
      </c>
      <c r="BK273" s="184">
        <f>ROUND(I273*H273,2)</f>
        <v>0</v>
      </c>
      <c r="BL273" s="14" t="s">
        <v>217</v>
      </c>
      <c r="BM273" s="183" t="s">
        <v>551</v>
      </c>
    </row>
    <row r="274" spans="1:65" s="2" customFormat="1" ht="19.2">
      <c r="A274" s="31"/>
      <c r="B274" s="32"/>
      <c r="C274" s="33"/>
      <c r="D274" s="185" t="s">
        <v>144</v>
      </c>
      <c r="E274" s="33"/>
      <c r="F274" s="186" t="s">
        <v>552</v>
      </c>
      <c r="G274" s="33"/>
      <c r="H274" s="33"/>
      <c r="I274" s="187"/>
      <c r="J274" s="33"/>
      <c r="K274" s="33"/>
      <c r="L274" s="36"/>
      <c r="M274" s="188"/>
      <c r="N274" s="189"/>
      <c r="O274" s="61"/>
      <c r="P274" s="61"/>
      <c r="Q274" s="61"/>
      <c r="R274" s="61"/>
      <c r="S274" s="61"/>
      <c r="T274" s="62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4" t="s">
        <v>144</v>
      </c>
      <c r="AU274" s="14" t="s">
        <v>85</v>
      </c>
    </row>
    <row r="275" spans="1:65" s="2" customFormat="1" ht="22.2" customHeight="1">
      <c r="A275" s="31"/>
      <c r="B275" s="32"/>
      <c r="C275" s="190" t="s">
        <v>553</v>
      </c>
      <c r="D275" s="190" t="s">
        <v>347</v>
      </c>
      <c r="E275" s="191" t="s">
        <v>554</v>
      </c>
      <c r="F275" s="192" t="s">
        <v>555</v>
      </c>
      <c r="G275" s="193" t="s">
        <v>153</v>
      </c>
      <c r="H275" s="194">
        <v>27</v>
      </c>
      <c r="I275" s="195"/>
      <c r="J275" s="196">
        <f>ROUND(I275*H275,2)</f>
        <v>0</v>
      </c>
      <c r="K275" s="197"/>
      <c r="L275" s="198"/>
      <c r="M275" s="199" t="s">
        <v>19</v>
      </c>
      <c r="N275" s="200" t="s">
        <v>46</v>
      </c>
      <c r="O275" s="61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3" t="s">
        <v>300</v>
      </c>
      <c r="AT275" s="183" t="s">
        <v>347</v>
      </c>
      <c r="AU275" s="183" t="s">
        <v>85</v>
      </c>
      <c r="AY275" s="14" t="s">
        <v>135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4" t="s">
        <v>83</v>
      </c>
      <c r="BK275" s="184">
        <f>ROUND(I275*H275,2)</f>
        <v>0</v>
      </c>
      <c r="BL275" s="14" t="s">
        <v>217</v>
      </c>
      <c r="BM275" s="183" t="s">
        <v>556</v>
      </c>
    </row>
    <row r="276" spans="1:65" s="2" customFormat="1" ht="10.199999999999999">
      <c r="A276" s="31"/>
      <c r="B276" s="32"/>
      <c r="C276" s="33"/>
      <c r="D276" s="185" t="s">
        <v>144</v>
      </c>
      <c r="E276" s="33"/>
      <c r="F276" s="186" t="s">
        <v>555</v>
      </c>
      <c r="G276" s="33"/>
      <c r="H276" s="33"/>
      <c r="I276" s="187"/>
      <c r="J276" s="33"/>
      <c r="K276" s="33"/>
      <c r="L276" s="36"/>
      <c r="M276" s="188"/>
      <c r="N276" s="189"/>
      <c r="O276" s="61"/>
      <c r="P276" s="61"/>
      <c r="Q276" s="61"/>
      <c r="R276" s="61"/>
      <c r="S276" s="61"/>
      <c r="T276" s="62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144</v>
      </c>
      <c r="AU276" s="14" t="s">
        <v>85</v>
      </c>
    </row>
    <row r="277" spans="1:65" s="2" customFormat="1" ht="22.2" customHeight="1">
      <c r="A277" s="31"/>
      <c r="B277" s="32"/>
      <c r="C277" s="171" t="s">
        <v>557</v>
      </c>
      <c r="D277" s="171" t="s">
        <v>138</v>
      </c>
      <c r="E277" s="172" t="s">
        <v>558</v>
      </c>
      <c r="F277" s="173" t="s">
        <v>559</v>
      </c>
      <c r="G277" s="174" t="s">
        <v>148</v>
      </c>
      <c r="H277" s="175">
        <v>0.73399999999999999</v>
      </c>
      <c r="I277" s="176"/>
      <c r="J277" s="177">
        <f>ROUND(I277*H277,2)</f>
        <v>0</v>
      </c>
      <c r="K277" s="178"/>
      <c r="L277" s="36"/>
      <c r="M277" s="179" t="s">
        <v>19</v>
      </c>
      <c r="N277" s="180" t="s">
        <v>46</v>
      </c>
      <c r="O277" s="61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83" t="s">
        <v>217</v>
      </c>
      <c r="AT277" s="183" t="s">
        <v>138</v>
      </c>
      <c r="AU277" s="183" t="s">
        <v>85</v>
      </c>
      <c r="AY277" s="14" t="s">
        <v>135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4" t="s">
        <v>83</v>
      </c>
      <c r="BK277" s="184">
        <f>ROUND(I277*H277,2)</f>
        <v>0</v>
      </c>
      <c r="BL277" s="14" t="s">
        <v>217</v>
      </c>
      <c r="BM277" s="183" t="s">
        <v>560</v>
      </c>
    </row>
    <row r="278" spans="1:65" s="2" customFormat="1" ht="28.8">
      <c r="A278" s="31"/>
      <c r="B278" s="32"/>
      <c r="C278" s="33"/>
      <c r="D278" s="185" t="s">
        <v>144</v>
      </c>
      <c r="E278" s="33"/>
      <c r="F278" s="186" t="s">
        <v>561</v>
      </c>
      <c r="G278" s="33"/>
      <c r="H278" s="33"/>
      <c r="I278" s="187"/>
      <c r="J278" s="33"/>
      <c r="K278" s="33"/>
      <c r="L278" s="36"/>
      <c r="M278" s="188"/>
      <c r="N278" s="189"/>
      <c r="O278" s="61"/>
      <c r="P278" s="61"/>
      <c r="Q278" s="61"/>
      <c r="R278" s="61"/>
      <c r="S278" s="61"/>
      <c r="T278" s="62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144</v>
      </c>
      <c r="AU278" s="14" t="s">
        <v>85</v>
      </c>
    </row>
    <row r="279" spans="1:65" s="12" customFormat="1" ht="22.8" customHeight="1">
      <c r="B279" s="155"/>
      <c r="C279" s="156"/>
      <c r="D279" s="157" t="s">
        <v>74</v>
      </c>
      <c r="E279" s="169" t="s">
        <v>562</v>
      </c>
      <c r="F279" s="169" t="s">
        <v>563</v>
      </c>
      <c r="G279" s="156"/>
      <c r="H279" s="156"/>
      <c r="I279" s="159"/>
      <c r="J279" s="170">
        <f>BK279</f>
        <v>0</v>
      </c>
      <c r="K279" s="156"/>
      <c r="L279" s="161"/>
      <c r="M279" s="162"/>
      <c r="N279" s="163"/>
      <c r="O279" s="163"/>
      <c r="P279" s="164">
        <f>SUM(P280:P299)</f>
        <v>0</v>
      </c>
      <c r="Q279" s="163"/>
      <c r="R279" s="164">
        <f>SUM(R280:R299)</f>
        <v>1.6300904999999999</v>
      </c>
      <c r="S279" s="163"/>
      <c r="T279" s="165">
        <f>SUM(T280:T299)</f>
        <v>1.7300000000000003E-2</v>
      </c>
      <c r="AR279" s="166" t="s">
        <v>85</v>
      </c>
      <c r="AT279" s="167" t="s">
        <v>74</v>
      </c>
      <c r="AU279" s="167" t="s">
        <v>83</v>
      </c>
      <c r="AY279" s="166" t="s">
        <v>135</v>
      </c>
      <c r="BK279" s="168">
        <f>SUM(BK280:BK299)</f>
        <v>0</v>
      </c>
    </row>
    <row r="280" spans="1:65" s="2" customFormat="1" ht="13.8" customHeight="1">
      <c r="A280" s="31"/>
      <c r="B280" s="32"/>
      <c r="C280" s="171" t="s">
        <v>564</v>
      </c>
      <c r="D280" s="171" t="s">
        <v>138</v>
      </c>
      <c r="E280" s="172" t="s">
        <v>565</v>
      </c>
      <c r="F280" s="173" t="s">
        <v>566</v>
      </c>
      <c r="G280" s="174" t="s">
        <v>567</v>
      </c>
      <c r="H280" s="175">
        <v>2</v>
      </c>
      <c r="I280" s="176"/>
      <c r="J280" s="177">
        <f>ROUND(I280*H280,2)</f>
        <v>0</v>
      </c>
      <c r="K280" s="178"/>
      <c r="L280" s="36"/>
      <c r="M280" s="179" t="s">
        <v>19</v>
      </c>
      <c r="N280" s="180" t="s">
        <v>46</v>
      </c>
      <c r="O280" s="61"/>
      <c r="P280" s="181">
        <f>O280*H280</f>
        <v>0</v>
      </c>
      <c r="Q280" s="181">
        <v>0</v>
      </c>
      <c r="R280" s="181">
        <f>Q280*H280</f>
        <v>0</v>
      </c>
      <c r="S280" s="181">
        <v>5.0000000000000001E-3</v>
      </c>
      <c r="T280" s="182">
        <f>S280*H280</f>
        <v>0.01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83" t="s">
        <v>217</v>
      </c>
      <c r="AT280" s="183" t="s">
        <v>138</v>
      </c>
      <c r="AU280" s="183" t="s">
        <v>85</v>
      </c>
      <c r="AY280" s="14" t="s">
        <v>135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4" t="s">
        <v>83</v>
      </c>
      <c r="BK280" s="184">
        <f>ROUND(I280*H280,2)</f>
        <v>0</v>
      </c>
      <c r="BL280" s="14" t="s">
        <v>217</v>
      </c>
      <c r="BM280" s="183" t="s">
        <v>568</v>
      </c>
    </row>
    <row r="281" spans="1:65" s="2" customFormat="1" ht="10.199999999999999">
      <c r="A281" s="31"/>
      <c r="B281" s="32"/>
      <c r="C281" s="33"/>
      <c r="D281" s="185" t="s">
        <v>144</v>
      </c>
      <c r="E281" s="33"/>
      <c r="F281" s="186" t="s">
        <v>569</v>
      </c>
      <c r="G281" s="33"/>
      <c r="H281" s="33"/>
      <c r="I281" s="187"/>
      <c r="J281" s="33"/>
      <c r="K281" s="33"/>
      <c r="L281" s="36"/>
      <c r="M281" s="188"/>
      <c r="N281" s="189"/>
      <c r="O281" s="61"/>
      <c r="P281" s="61"/>
      <c r="Q281" s="61"/>
      <c r="R281" s="61"/>
      <c r="S281" s="61"/>
      <c r="T281" s="62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144</v>
      </c>
      <c r="AU281" s="14" t="s">
        <v>85</v>
      </c>
    </row>
    <row r="282" spans="1:65" s="2" customFormat="1" ht="22.2" customHeight="1">
      <c r="A282" s="31"/>
      <c r="B282" s="32"/>
      <c r="C282" s="190" t="s">
        <v>570</v>
      </c>
      <c r="D282" s="190" t="s">
        <v>347</v>
      </c>
      <c r="E282" s="191" t="s">
        <v>530</v>
      </c>
      <c r="F282" s="192" t="s">
        <v>531</v>
      </c>
      <c r="G282" s="193" t="s">
        <v>164</v>
      </c>
      <c r="H282" s="194">
        <v>2</v>
      </c>
      <c r="I282" s="195"/>
      <c r="J282" s="196">
        <f>ROUND(I282*H282,2)</f>
        <v>0</v>
      </c>
      <c r="K282" s="197"/>
      <c r="L282" s="198"/>
      <c r="M282" s="199" t="s">
        <v>19</v>
      </c>
      <c r="N282" s="200" t="s">
        <v>46</v>
      </c>
      <c r="O282" s="61"/>
      <c r="P282" s="181">
        <f>O282*H282</f>
        <v>0</v>
      </c>
      <c r="Q282" s="181">
        <v>1.1999999999999999E-3</v>
      </c>
      <c r="R282" s="181">
        <f>Q282*H282</f>
        <v>2.3999999999999998E-3</v>
      </c>
      <c r="S282" s="181">
        <v>0</v>
      </c>
      <c r="T282" s="182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3" t="s">
        <v>300</v>
      </c>
      <c r="AT282" s="183" t="s">
        <v>347</v>
      </c>
      <c r="AU282" s="183" t="s">
        <v>85</v>
      </c>
      <c r="AY282" s="14" t="s">
        <v>135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4" t="s">
        <v>83</v>
      </c>
      <c r="BK282" s="184">
        <f>ROUND(I282*H282,2)</f>
        <v>0</v>
      </c>
      <c r="BL282" s="14" t="s">
        <v>217</v>
      </c>
      <c r="BM282" s="183" t="s">
        <v>571</v>
      </c>
    </row>
    <row r="283" spans="1:65" s="2" customFormat="1" ht="19.2">
      <c r="A283" s="31"/>
      <c r="B283" s="32"/>
      <c r="C283" s="33"/>
      <c r="D283" s="185" t="s">
        <v>144</v>
      </c>
      <c r="E283" s="33"/>
      <c r="F283" s="186" t="s">
        <v>531</v>
      </c>
      <c r="G283" s="33"/>
      <c r="H283" s="33"/>
      <c r="I283" s="187"/>
      <c r="J283" s="33"/>
      <c r="K283" s="33"/>
      <c r="L283" s="36"/>
      <c r="M283" s="188"/>
      <c r="N283" s="189"/>
      <c r="O283" s="61"/>
      <c r="P283" s="61"/>
      <c r="Q283" s="61"/>
      <c r="R283" s="61"/>
      <c r="S283" s="61"/>
      <c r="T283" s="62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144</v>
      </c>
      <c r="AU283" s="14" t="s">
        <v>85</v>
      </c>
    </row>
    <row r="284" spans="1:65" s="2" customFormat="1" ht="22.2" customHeight="1">
      <c r="A284" s="31"/>
      <c r="B284" s="32"/>
      <c r="C284" s="171" t="s">
        <v>572</v>
      </c>
      <c r="D284" s="171" t="s">
        <v>138</v>
      </c>
      <c r="E284" s="172" t="s">
        <v>573</v>
      </c>
      <c r="F284" s="173" t="s">
        <v>574</v>
      </c>
      <c r="G284" s="174" t="s">
        <v>164</v>
      </c>
      <c r="H284" s="175">
        <v>2</v>
      </c>
      <c r="I284" s="176"/>
      <c r="J284" s="177">
        <f>ROUND(I284*H284,2)</f>
        <v>0</v>
      </c>
      <c r="K284" s="178"/>
      <c r="L284" s="36"/>
      <c r="M284" s="179" t="s">
        <v>19</v>
      </c>
      <c r="N284" s="180" t="s">
        <v>46</v>
      </c>
      <c r="O284" s="61"/>
      <c r="P284" s="181">
        <f>O284*H284</f>
        <v>0</v>
      </c>
      <c r="Q284" s="181">
        <v>0</v>
      </c>
      <c r="R284" s="181">
        <f>Q284*H284</f>
        <v>0</v>
      </c>
      <c r="S284" s="181">
        <v>3.5000000000000001E-3</v>
      </c>
      <c r="T284" s="182">
        <f>S284*H284</f>
        <v>7.0000000000000001E-3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83" t="s">
        <v>217</v>
      </c>
      <c r="AT284" s="183" t="s">
        <v>138</v>
      </c>
      <c r="AU284" s="183" t="s">
        <v>85</v>
      </c>
      <c r="AY284" s="14" t="s">
        <v>135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4" t="s">
        <v>83</v>
      </c>
      <c r="BK284" s="184">
        <f>ROUND(I284*H284,2)</f>
        <v>0</v>
      </c>
      <c r="BL284" s="14" t="s">
        <v>217</v>
      </c>
      <c r="BM284" s="183" t="s">
        <v>575</v>
      </c>
    </row>
    <row r="285" spans="1:65" s="2" customFormat="1" ht="10.199999999999999">
      <c r="A285" s="31"/>
      <c r="B285" s="32"/>
      <c r="C285" s="33"/>
      <c r="D285" s="185" t="s">
        <v>144</v>
      </c>
      <c r="E285" s="33"/>
      <c r="F285" s="186" t="s">
        <v>576</v>
      </c>
      <c r="G285" s="33"/>
      <c r="H285" s="33"/>
      <c r="I285" s="187"/>
      <c r="J285" s="33"/>
      <c r="K285" s="33"/>
      <c r="L285" s="36"/>
      <c r="M285" s="188"/>
      <c r="N285" s="189"/>
      <c r="O285" s="61"/>
      <c r="P285" s="61"/>
      <c r="Q285" s="61"/>
      <c r="R285" s="61"/>
      <c r="S285" s="61"/>
      <c r="T285" s="62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144</v>
      </c>
      <c r="AU285" s="14" t="s">
        <v>85</v>
      </c>
    </row>
    <row r="286" spans="1:65" s="2" customFormat="1" ht="13.8" customHeight="1">
      <c r="A286" s="31"/>
      <c r="B286" s="32"/>
      <c r="C286" s="190" t="s">
        <v>577</v>
      </c>
      <c r="D286" s="190" t="s">
        <v>347</v>
      </c>
      <c r="E286" s="191" t="s">
        <v>578</v>
      </c>
      <c r="F286" s="192" t="s">
        <v>579</v>
      </c>
      <c r="G286" s="193" t="s">
        <v>164</v>
      </c>
      <c r="H286" s="194">
        <v>9</v>
      </c>
      <c r="I286" s="195"/>
      <c r="J286" s="196">
        <f>ROUND(I286*H286,2)</f>
        <v>0</v>
      </c>
      <c r="K286" s="197"/>
      <c r="L286" s="198"/>
      <c r="M286" s="199" t="s">
        <v>19</v>
      </c>
      <c r="N286" s="200" t="s">
        <v>46</v>
      </c>
      <c r="O286" s="61"/>
      <c r="P286" s="181">
        <f>O286*H286</f>
        <v>0</v>
      </c>
      <c r="Q286" s="181">
        <v>2.3999999999999998E-3</v>
      </c>
      <c r="R286" s="181">
        <f>Q286*H286</f>
        <v>2.1599999999999998E-2</v>
      </c>
      <c r="S286" s="181">
        <v>0</v>
      </c>
      <c r="T286" s="182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83" t="s">
        <v>300</v>
      </c>
      <c r="AT286" s="183" t="s">
        <v>347</v>
      </c>
      <c r="AU286" s="183" t="s">
        <v>85</v>
      </c>
      <c r="AY286" s="14" t="s">
        <v>135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4" t="s">
        <v>83</v>
      </c>
      <c r="BK286" s="184">
        <f>ROUND(I286*H286,2)</f>
        <v>0</v>
      </c>
      <c r="BL286" s="14" t="s">
        <v>217</v>
      </c>
      <c r="BM286" s="183" t="s">
        <v>580</v>
      </c>
    </row>
    <row r="287" spans="1:65" s="2" customFormat="1" ht="10.199999999999999">
      <c r="A287" s="31"/>
      <c r="B287" s="32"/>
      <c r="C287" s="33"/>
      <c r="D287" s="185" t="s">
        <v>144</v>
      </c>
      <c r="E287" s="33"/>
      <c r="F287" s="186" t="s">
        <v>579</v>
      </c>
      <c r="G287" s="33"/>
      <c r="H287" s="33"/>
      <c r="I287" s="187"/>
      <c r="J287" s="33"/>
      <c r="K287" s="33"/>
      <c r="L287" s="36"/>
      <c r="M287" s="188"/>
      <c r="N287" s="189"/>
      <c r="O287" s="61"/>
      <c r="P287" s="61"/>
      <c r="Q287" s="61"/>
      <c r="R287" s="61"/>
      <c r="S287" s="61"/>
      <c r="T287" s="62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144</v>
      </c>
      <c r="AU287" s="14" t="s">
        <v>85</v>
      </c>
    </row>
    <row r="288" spans="1:65" s="2" customFormat="1" ht="13.8" customHeight="1">
      <c r="A288" s="31"/>
      <c r="B288" s="32"/>
      <c r="C288" s="171" t="s">
        <v>581</v>
      </c>
      <c r="D288" s="171" t="s">
        <v>138</v>
      </c>
      <c r="E288" s="172" t="s">
        <v>582</v>
      </c>
      <c r="F288" s="173" t="s">
        <v>583</v>
      </c>
      <c r="G288" s="174" t="s">
        <v>164</v>
      </c>
      <c r="H288" s="175">
        <v>2</v>
      </c>
      <c r="I288" s="176"/>
      <c r="J288" s="177">
        <f>ROUND(I288*H288,2)</f>
        <v>0</v>
      </c>
      <c r="K288" s="178"/>
      <c r="L288" s="36"/>
      <c r="M288" s="179" t="s">
        <v>19</v>
      </c>
      <c r="N288" s="180" t="s">
        <v>46</v>
      </c>
      <c r="O288" s="61"/>
      <c r="P288" s="181">
        <f>O288*H288</f>
        <v>0</v>
      </c>
      <c r="Q288" s="181">
        <v>0</v>
      </c>
      <c r="R288" s="181">
        <f>Q288*H288</f>
        <v>0</v>
      </c>
      <c r="S288" s="181">
        <v>1.4999999999999999E-4</v>
      </c>
      <c r="T288" s="182">
        <f>S288*H288</f>
        <v>2.9999999999999997E-4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83" t="s">
        <v>217</v>
      </c>
      <c r="AT288" s="183" t="s">
        <v>138</v>
      </c>
      <c r="AU288" s="183" t="s">
        <v>85</v>
      </c>
      <c r="AY288" s="14" t="s">
        <v>135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4" t="s">
        <v>83</v>
      </c>
      <c r="BK288" s="184">
        <f>ROUND(I288*H288,2)</f>
        <v>0</v>
      </c>
      <c r="BL288" s="14" t="s">
        <v>217</v>
      </c>
      <c r="BM288" s="183" t="s">
        <v>584</v>
      </c>
    </row>
    <row r="289" spans="1:65" s="2" customFormat="1" ht="10.199999999999999">
      <c r="A289" s="31"/>
      <c r="B289" s="32"/>
      <c r="C289" s="33"/>
      <c r="D289" s="185" t="s">
        <v>144</v>
      </c>
      <c r="E289" s="33"/>
      <c r="F289" s="186" t="s">
        <v>585</v>
      </c>
      <c r="G289" s="33"/>
      <c r="H289" s="33"/>
      <c r="I289" s="187"/>
      <c r="J289" s="33"/>
      <c r="K289" s="33"/>
      <c r="L289" s="36"/>
      <c r="M289" s="188"/>
      <c r="N289" s="189"/>
      <c r="O289" s="61"/>
      <c r="P289" s="61"/>
      <c r="Q289" s="61"/>
      <c r="R289" s="61"/>
      <c r="S289" s="61"/>
      <c r="T289" s="62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144</v>
      </c>
      <c r="AU289" s="14" t="s">
        <v>85</v>
      </c>
    </row>
    <row r="290" spans="1:65" s="2" customFormat="1" ht="13.8" customHeight="1">
      <c r="A290" s="31"/>
      <c r="B290" s="32"/>
      <c r="C290" s="190" t="s">
        <v>586</v>
      </c>
      <c r="D290" s="190" t="s">
        <v>347</v>
      </c>
      <c r="E290" s="191" t="s">
        <v>587</v>
      </c>
      <c r="F290" s="192" t="s">
        <v>588</v>
      </c>
      <c r="G290" s="193" t="s">
        <v>164</v>
      </c>
      <c r="H290" s="194">
        <v>2</v>
      </c>
      <c r="I290" s="195"/>
      <c r="J290" s="196">
        <f>ROUND(I290*H290,2)</f>
        <v>0</v>
      </c>
      <c r="K290" s="197"/>
      <c r="L290" s="198"/>
      <c r="M290" s="199" t="s">
        <v>19</v>
      </c>
      <c r="N290" s="200" t="s">
        <v>46</v>
      </c>
      <c r="O290" s="61"/>
      <c r="P290" s="181">
        <f>O290*H290</f>
        <v>0</v>
      </c>
      <c r="Q290" s="181">
        <v>2.1000000000000001E-4</v>
      </c>
      <c r="R290" s="181">
        <f>Q290*H290</f>
        <v>4.2000000000000002E-4</v>
      </c>
      <c r="S290" s="181">
        <v>0</v>
      </c>
      <c r="T290" s="182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83" t="s">
        <v>300</v>
      </c>
      <c r="AT290" s="183" t="s">
        <v>347</v>
      </c>
      <c r="AU290" s="183" t="s">
        <v>85</v>
      </c>
      <c r="AY290" s="14" t="s">
        <v>135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4" t="s">
        <v>83</v>
      </c>
      <c r="BK290" s="184">
        <f>ROUND(I290*H290,2)</f>
        <v>0</v>
      </c>
      <c r="BL290" s="14" t="s">
        <v>217</v>
      </c>
      <c r="BM290" s="183" t="s">
        <v>589</v>
      </c>
    </row>
    <row r="291" spans="1:65" s="2" customFormat="1" ht="10.199999999999999">
      <c r="A291" s="31"/>
      <c r="B291" s="32"/>
      <c r="C291" s="33"/>
      <c r="D291" s="185" t="s">
        <v>144</v>
      </c>
      <c r="E291" s="33"/>
      <c r="F291" s="186" t="s">
        <v>588</v>
      </c>
      <c r="G291" s="33"/>
      <c r="H291" s="33"/>
      <c r="I291" s="187"/>
      <c r="J291" s="33"/>
      <c r="K291" s="33"/>
      <c r="L291" s="36"/>
      <c r="M291" s="188"/>
      <c r="N291" s="189"/>
      <c r="O291" s="61"/>
      <c r="P291" s="61"/>
      <c r="Q291" s="61"/>
      <c r="R291" s="61"/>
      <c r="S291" s="61"/>
      <c r="T291" s="62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4" t="s">
        <v>144</v>
      </c>
      <c r="AU291" s="14" t="s">
        <v>85</v>
      </c>
    </row>
    <row r="292" spans="1:65" s="2" customFormat="1" ht="13.8" customHeight="1">
      <c r="A292" s="31"/>
      <c r="B292" s="32"/>
      <c r="C292" s="171" t="s">
        <v>590</v>
      </c>
      <c r="D292" s="171" t="s">
        <v>138</v>
      </c>
      <c r="E292" s="172" t="s">
        <v>591</v>
      </c>
      <c r="F292" s="173" t="s">
        <v>592</v>
      </c>
      <c r="G292" s="174" t="s">
        <v>164</v>
      </c>
      <c r="H292" s="175">
        <v>4</v>
      </c>
      <c r="I292" s="176"/>
      <c r="J292" s="177">
        <f>ROUND(I292*H292,2)</f>
        <v>0</v>
      </c>
      <c r="K292" s="178"/>
      <c r="L292" s="36"/>
      <c r="M292" s="179" t="s">
        <v>19</v>
      </c>
      <c r="N292" s="180" t="s">
        <v>46</v>
      </c>
      <c r="O292" s="61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83" t="s">
        <v>217</v>
      </c>
      <c r="AT292" s="183" t="s">
        <v>138</v>
      </c>
      <c r="AU292" s="183" t="s">
        <v>85</v>
      </c>
      <c r="AY292" s="14" t="s">
        <v>135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4" t="s">
        <v>83</v>
      </c>
      <c r="BK292" s="184">
        <f>ROUND(I292*H292,2)</f>
        <v>0</v>
      </c>
      <c r="BL292" s="14" t="s">
        <v>217</v>
      </c>
      <c r="BM292" s="183" t="s">
        <v>593</v>
      </c>
    </row>
    <row r="293" spans="1:65" s="2" customFormat="1" ht="28.8">
      <c r="A293" s="31"/>
      <c r="B293" s="32"/>
      <c r="C293" s="33"/>
      <c r="D293" s="185" t="s">
        <v>144</v>
      </c>
      <c r="E293" s="33"/>
      <c r="F293" s="186" t="s">
        <v>594</v>
      </c>
      <c r="G293" s="33"/>
      <c r="H293" s="33"/>
      <c r="I293" s="187"/>
      <c r="J293" s="33"/>
      <c r="K293" s="33"/>
      <c r="L293" s="36"/>
      <c r="M293" s="188"/>
      <c r="N293" s="189"/>
      <c r="O293" s="61"/>
      <c r="P293" s="61"/>
      <c r="Q293" s="61"/>
      <c r="R293" s="61"/>
      <c r="S293" s="61"/>
      <c r="T293" s="62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4" t="s">
        <v>144</v>
      </c>
      <c r="AU293" s="14" t="s">
        <v>85</v>
      </c>
    </row>
    <row r="294" spans="1:65" s="2" customFormat="1" ht="22.2" customHeight="1">
      <c r="A294" s="31"/>
      <c r="B294" s="32"/>
      <c r="C294" s="171" t="s">
        <v>595</v>
      </c>
      <c r="D294" s="171" t="s">
        <v>138</v>
      </c>
      <c r="E294" s="172" t="s">
        <v>596</v>
      </c>
      <c r="F294" s="173" t="s">
        <v>597</v>
      </c>
      <c r="G294" s="174" t="s">
        <v>359</v>
      </c>
      <c r="H294" s="175">
        <v>1529.21</v>
      </c>
      <c r="I294" s="176"/>
      <c r="J294" s="177">
        <f>ROUND(I294*H294,2)</f>
        <v>0</v>
      </c>
      <c r="K294" s="178"/>
      <c r="L294" s="36"/>
      <c r="M294" s="179" t="s">
        <v>19</v>
      </c>
      <c r="N294" s="180" t="s">
        <v>46</v>
      </c>
      <c r="O294" s="61"/>
      <c r="P294" s="181">
        <f>O294*H294</f>
        <v>0</v>
      </c>
      <c r="Q294" s="181">
        <v>5.0000000000000002E-5</v>
      </c>
      <c r="R294" s="181">
        <f>Q294*H294</f>
        <v>7.6460500000000001E-2</v>
      </c>
      <c r="S294" s="181">
        <v>0</v>
      </c>
      <c r="T294" s="182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83" t="s">
        <v>217</v>
      </c>
      <c r="AT294" s="183" t="s">
        <v>138</v>
      </c>
      <c r="AU294" s="183" t="s">
        <v>85</v>
      </c>
      <c r="AY294" s="14" t="s">
        <v>135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4" t="s">
        <v>83</v>
      </c>
      <c r="BK294" s="184">
        <f>ROUND(I294*H294,2)</f>
        <v>0</v>
      </c>
      <c r="BL294" s="14" t="s">
        <v>217</v>
      </c>
      <c r="BM294" s="183" t="s">
        <v>598</v>
      </c>
    </row>
    <row r="295" spans="1:65" s="2" customFormat="1" ht="19.2">
      <c r="A295" s="31"/>
      <c r="B295" s="32"/>
      <c r="C295" s="33"/>
      <c r="D295" s="185" t="s">
        <v>144</v>
      </c>
      <c r="E295" s="33"/>
      <c r="F295" s="186" t="s">
        <v>599</v>
      </c>
      <c r="G295" s="33"/>
      <c r="H295" s="33"/>
      <c r="I295" s="187"/>
      <c r="J295" s="33"/>
      <c r="K295" s="33"/>
      <c r="L295" s="36"/>
      <c r="M295" s="188"/>
      <c r="N295" s="189"/>
      <c r="O295" s="61"/>
      <c r="P295" s="61"/>
      <c r="Q295" s="61"/>
      <c r="R295" s="61"/>
      <c r="S295" s="61"/>
      <c r="T295" s="62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4" t="s">
        <v>144</v>
      </c>
      <c r="AU295" s="14" t="s">
        <v>85</v>
      </c>
    </row>
    <row r="296" spans="1:65" s="2" customFormat="1" ht="13.8" customHeight="1">
      <c r="A296" s="31"/>
      <c r="B296" s="32"/>
      <c r="C296" s="190" t="s">
        <v>600</v>
      </c>
      <c r="D296" s="190" t="s">
        <v>347</v>
      </c>
      <c r="E296" s="191" t="s">
        <v>601</v>
      </c>
      <c r="F296" s="192" t="s">
        <v>19</v>
      </c>
      <c r="G296" s="193" t="s">
        <v>359</v>
      </c>
      <c r="H296" s="194">
        <v>1529.21</v>
      </c>
      <c r="I296" s="195"/>
      <c r="J296" s="196">
        <f>ROUND(I296*H296,2)</f>
        <v>0</v>
      </c>
      <c r="K296" s="197"/>
      <c r="L296" s="198"/>
      <c r="M296" s="199" t="s">
        <v>19</v>
      </c>
      <c r="N296" s="200" t="s">
        <v>46</v>
      </c>
      <c r="O296" s="61"/>
      <c r="P296" s="181">
        <f>O296*H296</f>
        <v>0</v>
      </c>
      <c r="Q296" s="181">
        <v>1E-3</v>
      </c>
      <c r="R296" s="181">
        <f>Q296*H296</f>
        <v>1.52921</v>
      </c>
      <c r="S296" s="181">
        <v>0</v>
      </c>
      <c r="T296" s="182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83" t="s">
        <v>300</v>
      </c>
      <c r="AT296" s="183" t="s">
        <v>347</v>
      </c>
      <c r="AU296" s="183" t="s">
        <v>85</v>
      </c>
      <c r="AY296" s="14" t="s">
        <v>135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4" t="s">
        <v>83</v>
      </c>
      <c r="BK296" s="184">
        <f>ROUND(I296*H296,2)</f>
        <v>0</v>
      </c>
      <c r="BL296" s="14" t="s">
        <v>217</v>
      </c>
      <c r="BM296" s="183" t="s">
        <v>602</v>
      </c>
    </row>
    <row r="297" spans="1:65" s="2" customFormat="1" ht="10.199999999999999">
      <c r="A297" s="31"/>
      <c r="B297" s="32"/>
      <c r="C297" s="33"/>
      <c r="D297" s="185" t="s">
        <v>144</v>
      </c>
      <c r="E297" s="33"/>
      <c r="F297" s="186" t="s">
        <v>603</v>
      </c>
      <c r="G297" s="33"/>
      <c r="H297" s="33"/>
      <c r="I297" s="187"/>
      <c r="J297" s="33"/>
      <c r="K297" s="33"/>
      <c r="L297" s="36"/>
      <c r="M297" s="188"/>
      <c r="N297" s="189"/>
      <c r="O297" s="61"/>
      <c r="P297" s="61"/>
      <c r="Q297" s="61"/>
      <c r="R297" s="61"/>
      <c r="S297" s="61"/>
      <c r="T297" s="62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4" t="s">
        <v>144</v>
      </c>
      <c r="AU297" s="14" t="s">
        <v>85</v>
      </c>
    </row>
    <row r="298" spans="1:65" s="2" customFormat="1" ht="22.2" customHeight="1">
      <c r="A298" s="31"/>
      <c r="B298" s="32"/>
      <c r="C298" s="171" t="s">
        <v>604</v>
      </c>
      <c r="D298" s="171" t="s">
        <v>138</v>
      </c>
      <c r="E298" s="172" t="s">
        <v>605</v>
      </c>
      <c r="F298" s="173" t="s">
        <v>606</v>
      </c>
      <c r="G298" s="174" t="s">
        <v>148</v>
      </c>
      <c r="H298" s="175">
        <v>1.63</v>
      </c>
      <c r="I298" s="176"/>
      <c r="J298" s="177">
        <f>ROUND(I298*H298,2)</f>
        <v>0</v>
      </c>
      <c r="K298" s="178"/>
      <c r="L298" s="36"/>
      <c r="M298" s="179" t="s">
        <v>19</v>
      </c>
      <c r="N298" s="180" t="s">
        <v>46</v>
      </c>
      <c r="O298" s="61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83" t="s">
        <v>217</v>
      </c>
      <c r="AT298" s="183" t="s">
        <v>138</v>
      </c>
      <c r="AU298" s="183" t="s">
        <v>85</v>
      </c>
      <c r="AY298" s="14" t="s">
        <v>135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4" t="s">
        <v>83</v>
      </c>
      <c r="BK298" s="184">
        <f>ROUND(I298*H298,2)</f>
        <v>0</v>
      </c>
      <c r="BL298" s="14" t="s">
        <v>217</v>
      </c>
      <c r="BM298" s="183" t="s">
        <v>607</v>
      </c>
    </row>
    <row r="299" spans="1:65" s="2" customFormat="1" ht="28.8">
      <c r="A299" s="31"/>
      <c r="B299" s="32"/>
      <c r="C299" s="33"/>
      <c r="D299" s="185" t="s">
        <v>144</v>
      </c>
      <c r="E299" s="33"/>
      <c r="F299" s="186" t="s">
        <v>608</v>
      </c>
      <c r="G299" s="33"/>
      <c r="H299" s="33"/>
      <c r="I299" s="187"/>
      <c r="J299" s="33"/>
      <c r="K299" s="33"/>
      <c r="L299" s="36"/>
      <c r="M299" s="188"/>
      <c r="N299" s="189"/>
      <c r="O299" s="61"/>
      <c r="P299" s="61"/>
      <c r="Q299" s="61"/>
      <c r="R299" s="61"/>
      <c r="S299" s="61"/>
      <c r="T299" s="62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4" t="s">
        <v>144</v>
      </c>
      <c r="AU299" s="14" t="s">
        <v>85</v>
      </c>
    </row>
    <row r="300" spans="1:65" s="12" customFormat="1" ht="22.8" customHeight="1">
      <c r="B300" s="155"/>
      <c r="C300" s="156"/>
      <c r="D300" s="157" t="s">
        <v>74</v>
      </c>
      <c r="E300" s="169" t="s">
        <v>609</v>
      </c>
      <c r="F300" s="169" t="s">
        <v>610</v>
      </c>
      <c r="G300" s="156"/>
      <c r="H300" s="156"/>
      <c r="I300" s="159"/>
      <c r="J300" s="170">
        <f>BK300</f>
        <v>0</v>
      </c>
      <c r="K300" s="156"/>
      <c r="L300" s="161"/>
      <c r="M300" s="162"/>
      <c r="N300" s="163"/>
      <c r="O300" s="163"/>
      <c r="P300" s="164">
        <f>SUM(P301:P310)</f>
        <v>0</v>
      </c>
      <c r="Q300" s="163"/>
      <c r="R300" s="164">
        <f>SUM(R301:R310)</f>
        <v>1.3012545</v>
      </c>
      <c r="S300" s="163"/>
      <c r="T300" s="165">
        <f>SUM(T301:T310)</f>
        <v>7.8600000000000003E-2</v>
      </c>
      <c r="AR300" s="166" t="s">
        <v>85</v>
      </c>
      <c r="AT300" s="167" t="s">
        <v>74</v>
      </c>
      <c r="AU300" s="167" t="s">
        <v>83</v>
      </c>
      <c r="AY300" s="166" t="s">
        <v>135</v>
      </c>
      <c r="BK300" s="168">
        <f>SUM(BK301:BK310)</f>
        <v>0</v>
      </c>
    </row>
    <row r="301" spans="1:65" s="2" customFormat="1" ht="22.2" customHeight="1">
      <c r="A301" s="31"/>
      <c r="B301" s="32"/>
      <c r="C301" s="171" t="s">
        <v>611</v>
      </c>
      <c r="D301" s="171" t="s">
        <v>138</v>
      </c>
      <c r="E301" s="172" t="s">
        <v>612</v>
      </c>
      <c r="F301" s="173" t="s">
        <v>613</v>
      </c>
      <c r="G301" s="174" t="s">
        <v>164</v>
      </c>
      <c r="H301" s="175">
        <v>30</v>
      </c>
      <c r="I301" s="176"/>
      <c r="J301" s="177">
        <f>ROUND(I301*H301,2)</f>
        <v>0</v>
      </c>
      <c r="K301" s="178"/>
      <c r="L301" s="36"/>
      <c r="M301" s="179" t="s">
        <v>19</v>
      </c>
      <c r="N301" s="180" t="s">
        <v>46</v>
      </c>
      <c r="O301" s="61"/>
      <c r="P301" s="181">
        <f>O301*H301</f>
        <v>0</v>
      </c>
      <c r="Q301" s="181">
        <v>8.3000000000000001E-4</v>
      </c>
      <c r="R301" s="181">
        <f>Q301*H301</f>
        <v>2.4899999999999999E-2</v>
      </c>
      <c r="S301" s="181">
        <v>2.6199999999999999E-3</v>
      </c>
      <c r="T301" s="182">
        <f>S301*H301</f>
        <v>7.8600000000000003E-2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83" t="s">
        <v>217</v>
      </c>
      <c r="AT301" s="183" t="s">
        <v>138</v>
      </c>
      <c r="AU301" s="183" t="s">
        <v>85</v>
      </c>
      <c r="AY301" s="14" t="s">
        <v>135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4" t="s">
        <v>83</v>
      </c>
      <c r="BK301" s="184">
        <f>ROUND(I301*H301,2)</f>
        <v>0</v>
      </c>
      <c r="BL301" s="14" t="s">
        <v>217</v>
      </c>
      <c r="BM301" s="183" t="s">
        <v>614</v>
      </c>
    </row>
    <row r="302" spans="1:65" s="2" customFormat="1" ht="19.2">
      <c r="A302" s="31"/>
      <c r="B302" s="32"/>
      <c r="C302" s="33"/>
      <c r="D302" s="185" t="s">
        <v>144</v>
      </c>
      <c r="E302" s="33"/>
      <c r="F302" s="186" t="s">
        <v>615</v>
      </c>
      <c r="G302" s="33"/>
      <c r="H302" s="33"/>
      <c r="I302" s="187"/>
      <c r="J302" s="33"/>
      <c r="K302" s="33"/>
      <c r="L302" s="36"/>
      <c r="M302" s="188"/>
      <c r="N302" s="189"/>
      <c r="O302" s="61"/>
      <c r="P302" s="61"/>
      <c r="Q302" s="61"/>
      <c r="R302" s="61"/>
      <c r="S302" s="61"/>
      <c r="T302" s="62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144</v>
      </c>
      <c r="AU302" s="14" t="s">
        <v>85</v>
      </c>
    </row>
    <row r="303" spans="1:65" s="2" customFormat="1" ht="22.2" customHeight="1">
      <c r="A303" s="31"/>
      <c r="B303" s="32"/>
      <c r="C303" s="171" t="s">
        <v>616</v>
      </c>
      <c r="D303" s="171" t="s">
        <v>138</v>
      </c>
      <c r="E303" s="172" t="s">
        <v>617</v>
      </c>
      <c r="F303" s="173" t="s">
        <v>618</v>
      </c>
      <c r="G303" s="174" t="s">
        <v>153</v>
      </c>
      <c r="H303" s="175">
        <v>46.3</v>
      </c>
      <c r="I303" s="176"/>
      <c r="J303" s="177">
        <f>ROUND(I303*H303,2)</f>
        <v>0</v>
      </c>
      <c r="K303" s="178"/>
      <c r="L303" s="36"/>
      <c r="M303" s="179" t="s">
        <v>19</v>
      </c>
      <c r="N303" s="180" t="s">
        <v>46</v>
      </c>
      <c r="O303" s="61"/>
      <c r="P303" s="181">
        <f>O303*H303</f>
        <v>0</v>
      </c>
      <c r="Q303" s="181">
        <v>6.3E-3</v>
      </c>
      <c r="R303" s="181">
        <f>Q303*H303</f>
        <v>0.29169</v>
      </c>
      <c r="S303" s="181">
        <v>0</v>
      </c>
      <c r="T303" s="182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83" t="s">
        <v>217</v>
      </c>
      <c r="AT303" s="183" t="s">
        <v>138</v>
      </c>
      <c r="AU303" s="183" t="s">
        <v>85</v>
      </c>
      <c r="AY303" s="14" t="s">
        <v>135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4" t="s">
        <v>83</v>
      </c>
      <c r="BK303" s="184">
        <f>ROUND(I303*H303,2)</f>
        <v>0</v>
      </c>
      <c r="BL303" s="14" t="s">
        <v>217</v>
      </c>
      <c r="BM303" s="183" t="s">
        <v>619</v>
      </c>
    </row>
    <row r="304" spans="1:65" s="2" customFormat="1" ht="19.2">
      <c r="A304" s="31"/>
      <c r="B304" s="32"/>
      <c r="C304" s="33"/>
      <c r="D304" s="185" t="s">
        <v>144</v>
      </c>
      <c r="E304" s="33"/>
      <c r="F304" s="186" t="s">
        <v>620</v>
      </c>
      <c r="G304" s="33"/>
      <c r="H304" s="33"/>
      <c r="I304" s="187"/>
      <c r="J304" s="33"/>
      <c r="K304" s="33"/>
      <c r="L304" s="36"/>
      <c r="M304" s="188"/>
      <c r="N304" s="189"/>
      <c r="O304" s="61"/>
      <c r="P304" s="61"/>
      <c r="Q304" s="61"/>
      <c r="R304" s="61"/>
      <c r="S304" s="61"/>
      <c r="T304" s="62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4" t="s">
        <v>144</v>
      </c>
      <c r="AU304" s="14" t="s">
        <v>85</v>
      </c>
    </row>
    <row r="305" spans="1:65" s="2" customFormat="1" ht="22.2" customHeight="1">
      <c r="A305" s="31"/>
      <c r="B305" s="32"/>
      <c r="C305" s="190" t="s">
        <v>621</v>
      </c>
      <c r="D305" s="190" t="s">
        <v>347</v>
      </c>
      <c r="E305" s="191" t="s">
        <v>622</v>
      </c>
      <c r="F305" s="192" t="s">
        <v>623</v>
      </c>
      <c r="G305" s="193" t="s">
        <v>153</v>
      </c>
      <c r="H305" s="194">
        <v>50.93</v>
      </c>
      <c r="I305" s="195"/>
      <c r="J305" s="196">
        <f>ROUND(I305*H305,2)</f>
        <v>0</v>
      </c>
      <c r="K305" s="197"/>
      <c r="L305" s="198"/>
      <c r="M305" s="199" t="s">
        <v>19</v>
      </c>
      <c r="N305" s="200" t="s">
        <v>46</v>
      </c>
      <c r="O305" s="61"/>
      <c r="P305" s="181">
        <f>O305*H305</f>
        <v>0</v>
      </c>
      <c r="Q305" s="181">
        <v>1.9199999999999998E-2</v>
      </c>
      <c r="R305" s="181">
        <f>Q305*H305</f>
        <v>0.97785599999999995</v>
      </c>
      <c r="S305" s="181">
        <v>0</v>
      </c>
      <c r="T305" s="182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83" t="s">
        <v>300</v>
      </c>
      <c r="AT305" s="183" t="s">
        <v>347</v>
      </c>
      <c r="AU305" s="183" t="s">
        <v>85</v>
      </c>
      <c r="AY305" s="14" t="s">
        <v>135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4" t="s">
        <v>83</v>
      </c>
      <c r="BK305" s="184">
        <f>ROUND(I305*H305,2)</f>
        <v>0</v>
      </c>
      <c r="BL305" s="14" t="s">
        <v>217</v>
      </c>
      <c r="BM305" s="183" t="s">
        <v>624</v>
      </c>
    </row>
    <row r="306" spans="1:65" s="2" customFormat="1" ht="19.2">
      <c r="A306" s="31"/>
      <c r="B306" s="32"/>
      <c r="C306" s="33"/>
      <c r="D306" s="185" t="s">
        <v>144</v>
      </c>
      <c r="E306" s="33"/>
      <c r="F306" s="186" t="s">
        <v>623</v>
      </c>
      <c r="G306" s="33"/>
      <c r="H306" s="33"/>
      <c r="I306" s="187"/>
      <c r="J306" s="33"/>
      <c r="K306" s="33"/>
      <c r="L306" s="36"/>
      <c r="M306" s="188"/>
      <c r="N306" s="189"/>
      <c r="O306" s="61"/>
      <c r="P306" s="61"/>
      <c r="Q306" s="61"/>
      <c r="R306" s="61"/>
      <c r="S306" s="61"/>
      <c r="T306" s="62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144</v>
      </c>
      <c r="AU306" s="14" t="s">
        <v>85</v>
      </c>
    </row>
    <row r="307" spans="1:65" s="2" customFormat="1" ht="22.2" customHeight="1">
      <c r="A307" s="31"/>
      <c r="B307" s="32"/>
      <c r="C307" s="171" t="s">
        <v>625</v>
      </c>
      <c r="D307" s="171" t="s">
        <v>138</v>
      </c>
      <c r="E307" s="172" t="s">
        <v>626</v>
      </c>
      <c r="F307" s="173" t="s">
        <v>627</v>
      </c>
      <c r="G307" s="174" t="s">
        <v>153</v>
      </c>
      <c r="H307" s="175">
        <v>136.16999999999999</v>
      </c>
      <c r="I307" s="176"/>
      <c r="J307" s="177">
        <f>ROUND(I307*H307,2)</f>
        <v>0</v>
      </c>
      <c r="K307" s="178"/>
      <c r="L307" s="36"/>
      <c r="M307" s="179" t="s">
        <v>19</v>
      </c>
      <c r="N307" s="180" t="s">
        <v>46</v>
      </c>
      <c r="O307" s="61"/>
      <c r="P307" s="181">
        <f>O307*H307</f>
        <v>0</v>
      </c>
      <c r="Q307" s="181">
        <v>5.0000000000000002E-5</v>
      </c>
      <c r="R307" s="181">
        <f>Q307*H307</f>
        <v>6.8084999999999994E-3</v>
      </c>
      <c r="S307" s="181">
        <v>0</v>
      </c>
      <c r="T307" s="182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83" t="s">
        <v>217</v>
      </c>
      <c r="AT307" s="183" t="s">
        <v>138</v>
      </c>
      <c r="AU307" s="183" t="s">
        <v>85</v>
      </c>
      <c r="AY307" s="14" t="s">
        <v>135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4" t="s">
        <v>83</v>
      </c>
      <c r="BK307" s="184">
        <f>ROUND(I307*H307,2)</f>
        <v>0</v>
      </c>
      <c r="BL307" s="14" t="s">
        <v>217</v>
      </c>
      <c r="BM307" s="183" t="s">
        <v>628</v>
      </c>
    </row>
    <row r="308" spans="1:65" s="2" customFormat="1" ht="10.199999999999999">
      <c r="A308" s="31"/>
      <c r="B308" s="32"/>
      <c r="C308" s="33"/>
      <c r="D308" s="185" t="s">
        <v>144</v>
      </c>
      <c r="E308" s="33"/>
      <c r="F308" s="186" t="s">
        <v>629</v>
      </c>
      <c r="G308" s="33"/>
      <c r="H308" s="33"/>
      <c r="I308" s="187"/>
      <c r="J308" s="33"/>
      <c r="K308" s="33"/>
      <c r="L308" s="36"/>
      <c r="M308" s="188"/>
      <c r="N308" s="189"/>
      <c r="O308" s="61"/>
      <c r="P308" s="61"/>
      <c r="Q308" s="61"/>
      <c r="R308" s="61"/>
      <c r="S308" s="61"/>
      <c r="T308" s="62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144</v>
      </c>
      <c r="AU308" s="14" t="s">
        <v>85</v>
      </c>
    </row>
    <row r="309" spans="1:65" s="2" customFormat="1" ht="22.2" customHeight="1">
      <c r="A309" s="31"/>
      <c r="B309" s="32"/>
      <c r="C309" s="171" t="s">
        <v>630</v>
      </c>
      <c r="D309" s="171" t="s">
        <v>138</v>
      </c>
      <c r="E309" s="172" t="s">
        <v>631</v>
      </c>
      <c r="F309" s="173" t="s">
        <v>632</v>
      </c>
      <c r="G309" s="174" t="s">
        <v>148</v>
      </c>
      <c r="H309" s="175">
        <v>1.3009999999999999</v>
      </c>
      <c r="I309" s="176"/>
      <c r="J309" s="177">
        <f>ROUND(I309*H309,2)</f>
        <v>0</v>
      </c>
      <c r="K309" s="178"/>
      <c r="L309" s="36"/>
      <c r="M309" s="179" t="s">
        <v>19</v>
      </c>
      <c r="N309" s="180" t="s">
        <v>46</v>
      </c>
      <c r="O309" s="61"/>
      <c r="P309" s="181">
        <f>O309*H309</f>
        <v>0</v>
      </c>
      <c r="Q309" s="181">
        <v>0</v>
      </c>
      <c r="R309" s="181">
        <f>Q309*H309</f>
        <v>0</v>
      </c>
      <c r="S309" s="181">
        <v>0</v>
      </c>
      <c r="T309" s="182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83" t="s">
        <v>217</v>
      </c>
      <c r="AT309" s="183" t="s">
        <v>138</v>
      </c>
      <c r="AU309" s="183" t="s">
        <v>85</v>
      </c>
      <c r="AY309" s="14" t="s">
        <v>135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4" t="s">
        <v>83</v>
      </c>
      <c r="BK309" s="184">
        <f>ROUND(I309*H309,2)</f>
        <v>0</v>
      </c>
      <c r="BL309" s="14" t="s">
        <v>217</v>
      </c>
      <c r="BM309" s="183" t="s">
        <v>633</v>
      </c>
    </row>
    <row r="310" spans="1:65" s="2" customFormat="1" ht="28.8">
      <c r="A310" s="31"/>
      <c r="B310" s="32"/>
      <c r="C310" s="33"/>
      <c r="D310" s="185" t="s">
        <v>144</v>
      </c>
      <c r="E310" s="33"/>
      <c r="F310" s="186" t="s">
        <v>634</v>
      </c>
      <c r="G310" s="33"/>
      <c r="H310" s="33"/>
      <c r="I310" s="187"/>
      <c r="J310" s="33"/>
      <c r="K310" s="33"/>
      <c r="L310" s="36"/>
      <c r="M310" s="188"/>
      <c r="N310" s="189"/>
      <c r="O310" s="61"/>
      <c r="P310" s="61"/>
      <c r="Q310" s="61"/>
      <c r="R310" s="61"/>
      <c r="S310" s="61"/>
      <c r="T310" s="62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4" t="s">
        <v>144</v>
      </c>
      <c r="AU310" s="14" t="s">
        <v>85</v>
      </c>
    </row>
    <row r="311" spans="1:65" s="12" customFormat="1" ht="22.8" customHeight="1">
      <c r="B311" s="155"/>
      <c r="C311" s="156"/>
      <c r="D311" s="157" t="s">
        <v>74</v>
      </c>
      <c r="E311" s="169" t="s">
        <v>635</v>
      </c>
      <c r="F311" s="169" t="s">
        <v>636</v>
      </c>
      <c r="G311" s="156"/>
      <c r="H311" s="156"/>
      <c r="I311" s="159"/>
      <c r="J311" s="170">
        <f>BK311</f>
        <v>0</v>
      </c>
      <c r="K311" s="156"/>
      <c r="L311" s="161"/>
      <c r="M311" s="162"/>
      <c r="N311" s="163"/>
      <c r="O311" s="163"/>
      <c r="P311" s="164">
        <f>SUM(P312:P345)</f>
        <v>0</v>
      </c>
      <c r="Q311" s="163"/>
      <c r="R311" s="164">
        <f>SUM(R312:R345)</f>
        <v>1.5534766099999999</v>
      </c>
      <c r="S311" s="163"/>
      <c r="T311" s="165">
        <f>SUM(T312:T345)</f>
        <v>0.22919799999999999</v>
      </c>
      <c r="AR311" s="166" t="s">
        <v>85</v>
      </c>
      <c r="AT311" s="167" t="s">
        <v>74</v>
      </c>
      <c r="AU311" s="167" t="s">
        <v>83</v>
      </c>
      <c r="AY311" s="166" t="s">
        <v>135</v>
      </c>
      <c r="BK311" s="168">
        <f>SUM(BK312:BK345)</f>
        <v>0</v>
      </c>
    </row>
    <row r="312" spans="1:65" s="2" customFormat="1" ht="22.2" customHeight="1">
      <c r="A312" s="31"/>
      <c r="B312" s="32"/>
      <c r="C312" s="171" t="s">
        <v>637</v>
      </c>
      <c r="D312" s="171" t="s">
        <v>138</v>
      </c>
      <c r="E312" s="172" t="s">
        <v>638</v>
      </c>
      <c r="F312" s="173" t="s">
        <v>639</v>
      </c>
      <c r="G312" s="174" t="s">
        <v>153</v>
      </c>
      <c r="H312" s="175">
        <v>85.3</v>
      </c>
      <c r="I312" s="176"/>
      <c r="J312" s="177">
        <f>ROUND(I312*H312,2)</f>
        <v>0</v>
      </c>
      <c r="K312" s="178"/>
      <c r="L312" s="36"/>
      <c r="M312" s="179" t="s">
        <v>19</v>
      </c>
      <c r="N312" s="180" t="s">
        <v>46</v>
      </c>
      <c r="O312" s="61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83" t="s">
        <v>217</v>
      </c>
      <c r="AT312" s="183" t="s">
        <v>138</v>
      </c>
      <c r="AU312" s="183" t="s">
        <v>85</v>
      </c>
      <c r="AY312" s="14" t="s">
        <v>135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4" t="s">
        <v>83</v>
      </c>
      <c r="BK312" s="184">
        <f>ROUND(I312*H312,2)</f>
        <v>0</v>
      </c>
      <c r="BL312" s="14" t="s">
        <v>217</v>
      </c>
      <c r="BM312" s="183" t="s">
        <v>640</v>
      </c>
    </row>
    <row r="313" spans="1:65" s="2" customFormat="1" ht="19.2">
      <c r="A313" s="31"/>
      <c r="B313" s="32"/>
      <c r="C313" s="33"/>
      <c r="D313" s="185" t="s">
        <v>144</v>
      </c>
      <c r="E313" s="33"/>
      <c r="F313" s="186" t="s">
        <v>641</v>
      </c>
      <c r="G313" s="33"/>
      <c r="H313" s="33"/>
      <c r="I313" s="187"/>
      <c r="J313" s="33"/>
      <c r="K313" s="33"/>
      <c r="L313" s="36"/>
      <c r="M313" s="188"/>
      <c r="N313" s="189"/>
      <c r="O313" s="61"/>
      <c r="P313" s="61"/>
      <c r="Q313" s="61"/>
      <c r="R313" s="61"/>
      <c r="S313" s="61"/>
      <c r="T313" s="62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4" t="s">
        <v>144</v>
      </c>
      <c r="AU313" s="14" t="s">
        <v>85</v>
      </c>
    </row>
    <row r="314" spans="1:65" s="2" customFormat="1" ht="13.8" customHeight="1">
      <c r="A314" s="31"/>
      <c r="B314" s="32"/>
      <c r="C314" s="171" t="s">
        <v>642</v>
      </c>
      <c r="D314" s="171" t="s">
        <v>138</v>
      </c>
      <c r="E314" s="172" t="s">
        <v>643</v>
      </c>
      <c r="F314" s="173" t="s">
        <v>644</v>
      </c>
      <c r="G314" s="174" t="s">
        <v>153</v>
      </c>
      <c r="H314" s="175">
        <v>85.3</v>
      </c>
      <c r="I314" s="176"/>
      <c r="J314" s="177">
        <f>ROUND(I314*H314,2)</f>
        <v>0</v>
      </c>
      <c r="K314" s="178"/>
      <c r="L314" s="36"/>
      <c r="M314" s="179" t="s">
        <v>19</v>
      </c>
      <c r="N314" s="180" t="s">
        <v>46</v>
      </c>
      <c r="O314" s="61"/>
      <c r="P314" s="181">
        <f>O314*H314</f>
        <v>0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83" t="s">
        <v>217</v>
      </c>
      <c r="AT314" s="183" t="s">
        <v>138</v>
      </c>
      <c r="AU314" s="183" t="s">
        <v>85</v>
      </c>
      <c r="AY314" s="14" t="s">
        <v>135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4" t="s">
        <v>83</v>
      </c>
      <c r="BK314" s="184">
        <f>ROUND(I314*H314,2)</f>
        <v>0</v>
      </c>
      <c r="BL314" s="14" t="s">
        <v>217</v>
      </c>
      <c r="BM314" s="183" t="s">
        <v>645</v>
      </c>
    </row>
    <row r="315" spans="1:65" s="2" customFormat="1" ht="10.199999999999999">
      <c r="A315" s="31"/>
      <c r="B315" s="32"/>
      <c r="C315" s="33"/>
      <c r="D315" s="185" t="s">
        <v>144</v>
      </c>
      <c r="E315" s="33"/>
      <c r="F315" s="186" t="s">
        <v>646</v>
      </c>
      <c r="G315" s="33"/>
      <c r="H315" s="33"/>
      <c r="I315" s="187"/>
      <c r="J315" s="33"/>
      <c r="K315" s="33"/>
      <c r="L315" s="36"/>
      <c r="M315" s="188"/>
      <c r="N315" s="189"/>
      <c r="O315" s="61"/>
      <c r="P315" s="61"/>
      <c r="Q315" s="61"/>
      <c r="R315" s="61"/>
      <c r="S315" s="61"/>
      <c r="T315" s="62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144</v>
      </c>
      <c r="AU315" s="14" t="s">
        <v>85</v>
      </c>
    </row>
    <row r="316" spans="1:65" s="2" customFormat="1" ht="22.2" customHeight="1">
      <c r="A316" s="31"/>
      <c r="B316" s="32"/>
      <c r="C316" s="171" t="s">
        <v>647</v>
      </c>
      <c r="D316" s="171" t="s">
        <v>138</v>
      </c>
      <c r="E316" s="172" t="s">
        <v>648</v>
      </c>
      <c r="F316" s="173" t="s">
        <v>649</v>
      </c>
      <c r="G316" s="174" t="s">
        <v>153</v>
      </c>
      <c r="H316" s="175">
        <v>285.7</v>
      </c>
      <c r="I316" s="176"/>
      <c r="J316" s="177">
        <f>ROUND(I316*H316,2)</f>
        <v>0</v>
      </c>
      <c r="K316" s="178"/>
      <c r="L316" s="36"/>
      <c r="M316" s="179" t="s">
        <v>19</v>
      </c>
      <c r="N316" s="180" t="s">
        <v>46</v>
      </c>
      <c r="O316" s="61"/>
      <c r="P316" s="181">
        <f>O316*H316</f>
        <v>0</v>
      </c>
      <c r="Q316" s="181">
        <v>3.0000000000000001E-5</v>
      </c>
      <c r="R316" s="181">
        <f>Q316*H316</f>
        <v>8.5710000000000005E-3</v>
      </c>
      <c r="S316" s="181">
        <v>0</v>
      </c>
      <c r="T316" s="182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83" t="s">
        <v>217</v>
      </c>
      <c r="AT316" s="183" t="s">
        <v>138</v>
      </c>
      <c r="AU316" s="183" t="s">
        <v>85</v>
      </c>
      <c r="AY316" s="14" t="s">
        <v>135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4" t="s">
        <v>83</v>
      </c>
      <c r="BK316" s="184">
        <f>ROUND(I316*H316,2)</f>
        <v>0</v>
      </c>
      <c r="BL316" s="14" t="s">
        <v>217</v>
      </c>
      <c r="BM316" s="183" t="s">
        <v>650</v>
      </c>
    </row>
    <row r="317" spans="1:65" s="2" customFormat="1" ht="19.2">
      <c r="A317" s="31"/>
      <c r="B317" s="32"/>
      <c r="C317" s="33"/>
      <c r="D317" s="185" t="s">
        <v>144</v>
      </c>
      <c r="E317" s="33"/>
      <c r="F317" s="186" t="s">
        <v>651</v>
      </c>
      <c r="G317" s="33"/>
      <c r="H317" s="33"/>
      <c r="I317" s="187"/>
      <c r="J317" s="33"/>
      <c r="K317" s="33"/>
      <c r="L317" s="36"/>
      <c r="M317" s="188"/>
      <c r="N317" s="189"/>
      <c r="O317" s="61"/>
      <c r="P317" s="61"/>
      <c r="Q317" s="61"/>
      <c r="R317" s="61"/>
      <c r="S317" s="61"/>
      <c r="T317" s="62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144</v>
      </c>
      <c r="AU317" s="14" t="s">
        <v>85</v>
      </c>
    </row>
    <row r="318" spans="1:65" s="2" customFormat="1" ht="22.2" customHeight="1">
      <c r="A318" s="31"/>
      <c r="B318" s="32"/>
      <c r="C318" s="171" t="s">
        <v>652</v>
      </c>
      <c r="D318" s="171" t="s">
        <v>138</v>
      </c>
      <c r="E318" s="172" t="s">
        <v>653</v>
      </c>
      <c r="F318" s="173" t="s">
        <v>654</v>
      </c>
      <c r="G318" s="174" t="s">
        <v>153</v>
      </c>
      <c r="H318" s="175">
        <v>85.3</v>
      </c>
      <c r="I318" s="176"/>
      <c r="J318" s="177">
        <f>ROUND(I318*H318,2)</f>
        <v>0</v>
      </c>
      <c r="K318" s="178"/>
      <c r="L318" s="36"/>
      <c r="M318" s="179" t="s">
        <v>19</v>
      </c>
      <c r="N318" s="180" t="s">
        <v>46</v>
      </c>
      <c r="O318" s="61"/>
      <c r="P318" s="181">
        <f>O318*H318</f>
        <v>0</v>
      </c>
      <c r="Q318" s="181">
        <v>7.5799999999999999E-3</v>
      </c>
      <c r="R318" s="181">
        <f>Q318*H318</f>
        <v>0.64657399999999998</v>
      </c>
      <c r="S318" s="181">
        <v>0</v>
      </c>
      <c r="T318" s="182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83" t="s">
        <v>217</v>
      </c>
      <c r="AT318" s="183" t="s">
        <v>138</v>
      </c>
      <c r="AU318" s="183" t="s">
        <v>85</v>
      </c>
      <c r="AY318" s="14" t="s">
        <v>135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4" t="s">
        <v>83</v>
      </c>
      <c r="BK318" s="184">
        <f>ROUND(I318*H318,2)</f>
        <v>0</v>
      </c>
      <c r="BL318" s="14" t="s">
        <v>217</v>
      </c>
      <c r="BM318" s="183" t="s">
        <v>655</v>
      </c>
    </row>
    <row r="319" spans="1:65" s="2" customFormat="1" ht="19.2">
      <c r="A319" s="31"/>
      <c r="B319" s="32"/>
      <c r="C319" s="33"/>
      <c r="D319" s="185" t="s">
        <v>144</v>
      </c>
      <c r="E319" s="33"/>
      <c r="F319" s="186" t="s">
        <v>656</v>
      </c>
      <c r="G319" s="33"/>
      <c r="H319" s="33"/>
      <c r="I319" s="187"/>
      <c r="J319" s="33"/>
      <c r="K319" s="33"/>
      <c r="L319" s="36"/>
      <c r="M319" s="188"/>
      <c r="N319" s="189"/>
      <c r="O319" s="61"/>
      <c r="P319" s="61"/>
      <c r="Q319" s="61"/>
      <c r="R319" s="61"/>
      <c r="S319" s="61"/>
      <c r="T319" s="62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T319" s="14" t="s">
        <v>144</v>
      </c>
      <c r="AU319" s="14" t="s">
        <v>85</v>
      </c>
    </row>
    <row r="320" spans="1:65" s="2" customFormat="1" ht="22.2" customHeight="1">
      <c r="A320" s="31"/>
      <c r="B320" s="32"/>
      <c r="C320" s="171" t="s">
        <v>657</v>
      </c>
      <c r="D320" s="171" t="s">
        <v>138</v>
      </c>
      <c r="E320" s="172" t="s">
        <v>658</v>
      </c>
      <c r="F320" s="173" t="s">
        <v>659</v>
      </c>
      <c r="G320" s="174" t="s">
        <v>153</v>
      </c>
      <c r="H320" s="175">
        <v>85.3</v>
      </c>
      <c r="I320" s="176"/>
      <c r="J320" s="177">
        <f>ROUND(I320*H320,2)</f>
        <v>0</v>
      </c>
      <c r="K320" s="178"/>
      <c r="L320" s="36"/>
      <c r="M320" s="179" t="s">
        <v>19</v>
      </c>
      <c r="N320" s="180" t="s">
        <v>46</v>
      </c>
      <c r="O320" s="61"/>
      <c r="P320" s="181">
        <f>O320*H320</f>
        <v>0</v>
      </c>
      <c r="Q320" s="181">
        <v>0</v>
      </c>
      <c r="R320" s="181">
        <f>Q320*H320</f>
        <v>0</v>
      </c>
      <c r="S320" s="181">
        <v>2.5000000000000001E-3</v>
      </c>
      <c r="T320" s="182">
        <f>S320*H320</f>
        <v>0.21325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83" t="s">
        <v>217</v>
      </c>
      <c r="AT320" s="183" t="s">
        <v>138</v>
      </c>
      <c r="AU320" s="183" t="s">
        <v>85</v>
      </c>
      <c r="AY320" s="14" t="s">
        <v>135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4" t="s">
        <v>83</v>
      </c>
      <c r="BK320" s="184">
        <f>ROUND(I320*H320,2)</f>
        <v>0</v>
      </c>
      <c r="BL320" s="14" t="s">
        <v>217</v>
      </c>
      <c r="BM320" s="183" t="s">
        <v>660</v>
      </c>
    </row>
    <row r="321" spans="1:65" s="2" customFormat="1" ht="10.199999999999999">
      <c r="A321" s="31"/>
      <c r="B321" s="32"/>
      <c r="C321" s="33"/>
      <c r="D321" s="185" t="s">
        <v>144</v>
      </c>
      <c r="E321" s="33"/>
      <c r="F321" s="186" t="s">
        <v>661</v>
      </c>
      <c r="G321" s="33"/>
      <c r="H321" s="33"/>
      <c r="I321" s="187"/>
      <c r="J321" s="33"/>
      <c r="K321" s="33"/>
      <c r="L321" s="36"/>
      <c r="M321" s="188"/>
      <c r="N321" s="189"/>
      <c r="O321" s="61"/>
      <c r="P321" s="61"/>
      <c r="Q321" s="61"/>
      <c r="R321" s="61"/>
      <c r="S321" s="61"/>
      <c r="T321" s="62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144</v>
      </c>
      <c r="AU321" s="14" t="s">
        <v>85</v>
      </c>
    </row>
    <row r="322" spans="1:65" s="2" customFormat="1" ht="13.8" customHeight="1">
      <c r="A322" s="31"/>
      <c r="B322" s="32"/>
      <c r="C322" s="171" t="s">
        <v>662</v>
      </c>
      <c r="D322" s="171" t="s">
        <v>138</v>
      </c>
      <c r="E322" s="172" t="s">
        <v>663</v>
      </c>
      <c r="F322" s="173" t="s">
        <v>664</v>
      </c>
      <c r="G322" s="174" t="s">
        <v>153</v>
      </c>
      <c r="H322" s="175">
        <v>85.01</v>
      </c>
      <c r="I322" s="176"/>
      <c r="J322" s="177">
        <f>ROUND(I322*H322,2)</f>
        <v>0</v>
      </c>
      <c r="K322" s="178"/>
      <c r="L322" s="36"/>
      <c r="M322" s="179" t="s">
        <v>19</v>
      </c>
      <c r="N322" s="180" t="s">
        <v>46</v>
      </c>
      <c r="O322" s="61"/>
      <c r="P322" s="181">
        <f>O322*H322</f>
        <v>0</v>
      </c>
      <c r="Q322" s="181">
        <v>5.0000000000000001E-4</v>
      </c>
      <c r="R322" s="181">
        <f>Q322*H322</f>
        <v>4.2505000000000001E-2</v>
      </c>
      <c r="S322" s="181">
        <v>0</v>
      </c>
      <c r="T322" s="182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83" t="s">
        <v>217</v>
      </c>
      <c r="AT322" s="183" t="s">
        <v>138</v>
      </c>
      <c r="AU322" s="183" t="s">
        <v>85</v>
      </c>
      <c r="AY322" s="14" t="s">
        <v>135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4" t="s">
        <v>83</v>
      </c>
      <c r="BK322" s="184">
        <f>ROUND(I322*H322,2)</f>
        <v>0</v>
      </c>
      <c r="BL322" s="14" t="s">
        <v>217</v>
      </c>
      <c r="BM322" s="183" t="s">
        <v>665</v>
      </c>
    </row>
    <row r="323" spans="1:65" s="2" customFormat="1" ht="10.199999999999999">
      <c r="A323" s="31"/>
      <c r="B323" s="32"/>
      <c r="C323" s="33"/>
      <c r="D323" s="185" t="s">
        <v>144</v>
      </c>
      <c r="E323" s="33"/>
      <c r="F323" s="186" t="s">
        <v>666</v>
      </c>
      <c r="G323" s="33"/>
      <c r="H323" s="33"/>
      <c r="I323" s="187"/>
      <c r="J323" s="33"/>
      <c r="K323" s="33"/>
      <c r="L323" s="36"/>
      <c r="M323" s="188"/>
      <c r="N323" s="189"/>
      <c r="O323" s="61"/>
      <c r="P323" s="61"/>
      <c r="Q323" s="61"/>
      <c r="R323" s="61"/>
      <c r="S323" s="61"/>
      <c r="T323" s="62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144</v>
      </c>
      <c r="AU323" s="14" t="s">
        <v>85</v>
      </c>
    </row>
    <row r="324" spans="1:65" s="2" customFormat="1" ht="34.799999999999997" customHeight="1">
      <c r="A324" s="31"/>
      <c r="B324" s="32"/>
      <c r="C324" s="190" t="s">
        <v>667</v>
      </c>
      <c r="D324" s="190" t="s">
        <v>347</v>
      </c>
      <c r="E324" s="191" t="s">
        <v>668</v>
      </c>
      <c r="F324" s="192" t="s">
        <v>669</v>
      </c>
      <c r="G324" s="193" t="s">
        <v>153</v>
      </c>
      <c r="H324" s="194">
        <v>93.510999999999996</v>
      </c>
      <c r="I324" s="195"/>
      <c r="J324" s="196">
        <f>ROUND(I324*H324,2)</f>
        <v>0</v>
      </c>
      <c r="K324" s="197"/>
      <c r="L324" s="198"/>
      <c r="M324" s="199" t="s">
        <v>19</v>
      </c>
      <c r="N324" s="200" t="s">
        <v>46</v>
      </c>
      <c r="O324" s="61"/>
      <c r="P324" s="181">
        <f>O324*H324</f>
        <v>0</v>
      </c>
      <c r="Q324" s="181">
        <v>1.32E-3</v>
      </c>
      <c r="R324" s="181">
        <f>Q324*H324</f>
        <v>0.12343451999999999</v>
      </c>
      <c r="S324" s="181">
        <v>0</v>
      </c>
      <c r="T324" s="182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83" t="s">
        <v>300</v>
      </c>
      <c r="AT324" s="183" t="s">
        <v>347</v>
      </c>
      <c r="AU324" s="183" t="s">
        <v>85</v>
      </c>
      <c r="AY324" s="14" t="s">
        <v>135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4" t="s">
        <v>83</v>
      </c>
      <c r="BK324" s="184">
        <f>ROUND(I324*H324,2)</f>
        <v>0</v>
      </c>
      <c r="BL324" s="14" t="s">
        <v>217</v>
      </c>
      <c r="BM324" s="183" t="s">
        <v>670</v>
      </c>
    </row>
    <row r="325" spans="1:65" s="2" customFormat="1" ht="19.2">
      <c r="A325" s="31"/>
      <c r="B325" s="32"/>
      <c r="C325" s="33"/>
      <c r="D325" s="185" t="s">
        <v>144</v>
      </c>
      <c r="E325" s="33"/>
      <c r="F325" s="186" t="s">
        <v>669</v>
      </c>
      <c r="G325" s="33"/>
      <c r="H325" s="33"/>
      <c r="I325" s="187"/>
      <c r="J325" s="33"/>
      <c r="K325" s="33"/>
      <c r="L325" s="36"/>
      <c r="M325" s="188"/>
      <c r="N325" s="189"/>
      <c r="O325" s="61"/>
      <c r="P325" s="61"/>
      <c r="Q325" s="61"/>
      <c r="R325" s="61"/>
      <c r="S325" s="61"/>
      <c r="T325" s="62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T325" s="14" t="s">
        <v>144</v>
      </c>
      <c r="AU325" s="14" t="s">
        <v>85</v>
      </c>
    </row>
    <row r="326" spans="1:65" s="2" customFormat="1" ht="13.8" customHeight="1">
      <c r="A326" s="31"/>
      <c r="B326" s="32"/>
      <c r="C326" s="171" t="s">
        <v>671</v>
      </c>
      <c r="D326" s="171" t="s">
        <v>138</v>
      </c>
      <c r="E326" s="172" t="s">
        <v>672</v>
      </c>
      <c r="F326" s="173" t="s">
        <v>673</v>
      </c>
      <c r="G326" s="174" t="s">
        <v>153</v>
      </c>
      <c r="H326" s="175">
        <v>200.69</v>
      </c>
      <c r="I326" s="176"/>
      <c r="J326" s="177">
        <f>ROUND(I326*H326,2)</f>
        <v>0</v>
      </c>
      <c r="K326" s="178"/>
      <c r="L326" s="36"/>
      <c r="M326" s="179" t="s">
        <v>19</v>
      </c>
      <c r="N326" s="180" t="s">
        <v>46</v>
      </c>
      <c r="O326" s="61"/>
      <c r="P326" s="181">
        <f>O326*H326</f>
        <v>0</v>
      </c>
      <c r="Q326" s="181">
        <v>2.9999999999999997E-4</v>
      </c>
      <c r="R326" s="181">
        <f>Q326*H326</f>
        <v>6.0206999999999997E-2</v>
      </c>
      <c r="S326" s="181">
        <v>0</v>
      </c>
      <c r="T326" s="182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83" t="s">
        <v>217</v>
      </c>
      <c r="AT326" s="183" t="s">
        <v>138</v>
      </c>
      <c r="AU326" s="183" t="s">
        <v>85</v>
      </c>
      <c r="AY326" s="14" t="s">
        <v>135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4" t="s">
        <v>83</v>
      </c>
      <c r="BK326" s="184">
        <f>ROUND(I326*H326,2)</f>
        <v>0</v>
      </c>
      <c r="BL326" s="14" t="s">
        <v>217</v>
      </c>
      <c r="BM326" s="183" t="s">
        <v>674</v>
      </c>
    </row>
    <row r="327" spans="1:65" s="2" customFormat="1" ht="19.2">
      <c r="A327" s="31"/>
      <c r="B327" s="32"/>
      <c r="C327" s="33"/>
      <c r="D327" s="185" t="s">
        <v>144</v>
      </c>
      <c r="E327" s="33"/>
      <c r="F327" s="186" t="s">
        <v>675</v>
      </c>
      <c r="G327" s="33"/>
      <c r="H327" s="33"/>
      <c r="I327" s="187"/>
      <c r="J327" s="33"/>
      <c r="K327" s="33"/>
      <c r="L327" s="36"/>
      <c r="M327" s="188"/>
      <c r="N327" s="189"/>
      <c r="O327" s="61"/>
      <c r="P327" s="61"/>
      <c r="Q327" s="61"/>
      <c r="R327" s="61"/>
      <c r="S327" s="61"/>
      <c r="T327" s="62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144</v>
      </c>
      <c r="AU327" s="14" t="s">
        <v>85</v>
      </c>
    </row>
    <row r="328" spans="1:65" s="2" customFormat="1" ht="13.8" customHeight="1">
      <c r="A328" s="31"/>
      <c r="B328" s="32"/>
      <c r="C328" s="190" t="s">
        <v>676</v>
      </c>
      <c r="D328" s="190" t="s">
        <v>347</v>
      </c>
      <c r="E328" s="191" t="s">
        <v>677</v>
      </c>
      <c r="F328" s="192" t="s">
        <v>678</v>
      </c>
      <c r="G328" s="193" t="s">
        <v>153</v>
      </c>
      <c r="H328" s="194">
        <v>220.75899999999999</v>
      </c>
      <c r="I328" s="195"/>
      <c r="J328" s="196">
        <f>ROUND(I328*H328,2)</f>
        <v>0</v>
      </c>
      <c r="K328" s="197"/>
      <c r="L328" s="198"/>
      <c r="M328" s="199" t="s">
        <v>19</v>
      </c>
      <c r="N328" s="200" t="s">
        <v>46</v>
      </c>
      <c r="O328" s="61"/>
      <c r="P328" s="181">
        <f>O328*H328</f>
        <v>0</v>
      </c>
      <c r="Q328" s="181">
        <v>2.8300000000000001E-3</v>
      </c>
      <c r="R328" s="181">
        <f>Q328*H328</f>
        <v>0.62474796999999993</v>
      </c>
      <c r="S328" s="181">
        <v>0</v>
      </c>
      <c r="T328" s="182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83" t="s">
        <v>300</v>
      </c>
      <c r="AT328" s="183" t="s">
        <v>347</v>
      </c>
      <c r="AU328" s="183" t="s">
        <v>85</v>
      </c>
      <c r="AY328" s="14" t="s">
        <v>135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4" t="s">
        <v>83</v>
      </c>
      <c r="BK328" s="184">
        <f>ROUND(I328*H328,2)</f>
        <v>0</v>
      </c>
      <c r="BL328" s="14" t="s">
        <v>217</v>
      </c>
      <c r="BM328" s="183" t="s">
        <v>679</v>
      </c>
    </row>
    <row r="329" spans="1:65" s="2" customFormat="1" ht="10.199999999999999">
      <c r="A329" s="31"/>
      <c r="B329" s="32"/>
      <c r="C329" s="33"/>
      <c r="D329" s="185" t="s">
        <v>144</v>
      </c>
      <c r="E329" s="33"/>
      <c r="F329" s="186" t="s">
        <v>678</v>
      </c>
      <c r="G329" s="33"/>
      <c r="H329" s="33"/>
      <c r="I329" s="187"/>
      <c r="J329" s="33"/>
      <c r="K329" s="33"/>
      <c r="L329" s="36"/>
      <c r="M329" s="188"/>
      <c r="N329" s="189"/>
      <c r="O329" s="61"/>
      <c r="P329" s="61"/>
      <c r="Q329" s="61"/>
      <c r="R329" s="61"/>
      <c r="S329" s="61"/>
      <c r="T329" s="62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4" t="s">
        <v>144</v>
      </c>
      <c r="AU329" s="14" t="s">
        <v>85</v>
      </c>
    </row>
    <row r="330" spans="1:65" s="2" customFormat="1" ht="13.8" customHeight="1">
      <c r="A330" s="31"/>
      <c r="B330" s="32"/>
      <c r="C330" s="171" t="s">
        <v>680</v>
      </c>
      <c r="D330" s="171" t="s">
        <v>138</v>
      </c>
      <c r="E330" s="172" t="s">
        <v>681</v>
      </c>
      <c r="F330" s="173" t="s">
        <v>682</v>
      </c>
      <c r="G330" s="174" t="s">
        <v>285</v>
      </c>
      <c r="H330" s="175">
        <v>53.16</v>
      </c>
      <c r="I330" s="176"/>
      <c r="J330" s="177">
        <f>ROUND(I330*H330,2)</f>
        <v>0</v>
      </c>
      <c r="K330" s="178"/>
      <c r="L330" s="36"/>
      <c r="M330" s="179" t="s">
        <v>19</v>
      </c>
      <c r="N330" s="180" t="s">
        <v>46</v>
      </c>
      <c r="O330" s="61"/>
      <c r="P330" s="181">
        <f>O330*H330</f>
        <v>0</v>
      </c>
      <c r="Q330" s="181">
        <v>0</v>
      </c>
      <c r="R330" s="181">
        <f>Q330*H330</f>
        <v>0</v>
      </c>
      <c r="S330" s="181">
        <v>2.9999999999999997E-4</v>
      </c>
      <c r="T330" s="182">
        <f>S330*H330</f>
        <v>1.5947999999999997E-2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83" t="s">
        <v>217</v>
      </c>
      <c r="AT330" s="183" t="s">
        <v>138</v>
      </c>
      <c r="AU330" s="183" t="s">
        <v>85</v>
      </c>
      <c r="AY330" s="14" t="s">
        <v>135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4" t="s">
        <v>83</v>
      </c>
      <c r="BK330" s="184">
        <f>ROUND(I330*H330,2)</f>
        <v>0</v>
      </c>
      <c r="BL330" s="14" t="s">
        <v>217</v>
      </c>
      <c r="BM330" s="183" t="s">
        <v>683</v>
      </c>
    </row>
    <row r="331" spans="1:65" s="2" customFormat="1" ht="10.199999999999999">
      <c r="A331" s="31"/>
      <c r="B331" s="32"/>
      <c r="C331" s="33"/>
      <c r="D331" s="185" t="s">
        <v>144</v>
      </c>
      <c r="E331" s="33"/>
      <c r="F331" s="186" t="s">
        <v>684</v>
      </c>
      <c r="G331" s="33"/>
      <c r="H331" s="33"/>
      <c r="I331" s="187"/>
      <c r="J331" s="33"/>
      <c r="K331" s="33"/>
      <c r="L331" s="36"/>
      <c r="M331" s="188"/>
      <c r="N331" s="189"/>
      <c r="O331" s="61"/>
      <c r="P331" s="61"/>
      <c r="Q331" s="61"/>
      <c r="R331" s="61"/>
      <c r="S331" s="61"/>
      <c r="T331" s="62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T331" s="14" t="s">
        <v>144</v>
      </c>
      <c r="AU331" s="14" t="s">
        <v>85</v>
      </c>
    </row>
    <row r="332" spans="1:65" s="2" customFormat="1" ht="13.8" customHeight="1">
      <c r="A332" s="31"/>
      <c r="B332" s="32"/>
      <c r="C332" s="171" t="s">
        <v>685</v>
      </c>
      <c r="D332" s="171" t="s">
        <v>138</v>
      </c>
      <c r="E332" s="172" t="s">
        <v>686</v>
      </c>
      <c r="F332" s="173" t="s">
        <v>687</v>
      </c>
      <c r="G332" s="174" t="s">
        <v>285</v>
      </c>
      <c r="H332" s="175">
        <v>114</v>
      </c>
      <c r="I332" s="176"/>
      <c r="J332" s="177">
        <f>ROUND(I332*H332,2)</f>
        <v>0</v>
      </c>
      <c r="K332" s="178"/>
      <c r="L332" s="36"/>
      <c r="M332" s="179" t="s">
        <v>19</v>
      </c>
      <c r="N332" s="180" t="s">
        <v>46</v>
      </c>
      <c r="O332" s="61"/>
      <c r="P332" s="181">
        <f>O332*H332</f>
        <v>0</v>
      </c>
      <c r="Q332" s="181">
        <v>1.0000000000000001E-5</v>
      </c>
      <c r="R332" s="181">
        <f>Q332*H332</f>
        <v>1.1400000000000002E-3</v>
      </c>
      <c r="S332" s="181">
        <v>0</v>
      </c>
      <c r="T332" s="182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83" t="s">
        <v>217</v>
      </c>
      <c r="AT332" s="183" t="s">
        <v>138</v>
      </c>
      <c r="AU332" s="183" t="s">
        <v>85</v>
      </c>
      <c r="AY332" s="14" t="s">
        <v>135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4" t="s">
        <v>83</v>
      </c>
      <c r="BK332" s="184">
        <f>ROUND(I332*H332,2)</f>
        <v>0</v>
      </c>
      <c r="BL332" s="14" t="s">
        <v>217</v>
      </c>
      <c r="BM332" s="183" t="s">
        <v>688</v>
      </c>
    </row>
    <row r="333" spans="1:65" s="2" customFormat="1" ht="10.199999999999999">
      <c r="A333" s="31"/>
      <c r="B333" s="32"/>
      <c r="C333" s="33"/>
      <c r="D333" s="185" t="s">
        <v>144</v>
      </c>
      <c r="E333" s="33"/>
      <c r="F333" s="186" t="s">
        <v>689</v>
      </c>
      <c r="G333" s="33"/>
      <c r="H333" s="33"/>
      <c r="I333" s="187"/>
      <c r="J333" s="33"/>
      <c r="K333" s="33"/>
      <c r="L333" s="36"/>
      <c r="M333" s="188"/>
      <c r="N333" s="189"/>
      <c r="O333" s="61"/>
      <c r="P333" s="61"/>
      <c r="Q333" s="61"/>
      <c r="R333" s="61"/>
      <c r="S333" s="61"/>
      <c r="T333" s="62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144</v>
      </c>
      <c r="AU333" s="14" t="s">
        <v>85</v>
      </c>
    </row>
    <row r="334" spans="1:65" s="2" customFormat="1" ht="13.8" customHeight="1">
      <c r="A334" s="31"/>
      <c r="B334" s="32"/>
      <c r="C334" s="190" t="s">
        <v>690</v>
      </c>
      <c r="D334" s="190" t="s">
        <v>347</v>
      </c>
      <c r="E334" s="191" t="s">
        <v>691</v>
      </c>
      <c r="F334" s="192" t="s">
        <v>692</v>
      </c>
      <c r="G334" s="193" t="s">
        <v>285</v>
      </c>
      <c r="H334" s="194">
        <v>116.28</v>
      </c>
      <c r="I334" s="195"/>
      <c r="J334" s="196">
        <f>ROUND(I334*H334,2)</f>
        <v>0</v>
      </c>
      <c r="K334" s="197"/>
      <c r="L334" s="198"/>
      <c r="M334" s="199" t="s">
        <v>19</v>
      </c>
      <c r="N334" s="200" t="s">
        <v>46</v>
      </c>
      <c r="O334" s="61"/>
      <c r="P334" s="181">
        <f>O334*H334</f>
        <v>0</v>
      </c>
      <c r="Q334" s="181">
        <v>2.2000000000000001E-4</v>
      </c>
      <c r="R334" s="181">
        <f>Q334*H334</f>
        <v>2.5581599999999999E-2</v>
      </c>
      <c r="S334" s="181">
        <v>0</v>
      </c>
      <c r="T334" s="182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83" t="s">
        <v>300</v>
      </c>
      <c r="AT334" s="183" t="s">
        <v>347</v>
      </c>
      <c r="AU334" s="183" t="s">
        <v>85</v>
      </c>
      <c r="AY334" s="14" t="s">
        <v>135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4" t="s">
        <v>83</v>
      </c>
      <c r="BK334" s="184">
        <f>ROUND(I334*H334,2)</f>
        <v>0</v>
      </c>
      <c r="BL334" s="14" t="s">
        <v>217</v>
      </c>
      <c r="BM334" s="183" t="s">
        <v>693</v>
      </c>
    </row>
    <row r="335" spans="1:65" s="2" customFormat="1" ht="10.199999999999999">
      <c r="A335" s="31"/>
      <c r="B335" s="32"/>
      <c r="C335" s="33"/>
      <c r="D335" s="185" t="s">
        <v>144</v>
      </c>
      <c r="E335" s="33"/>
      <c r="F335" s="186" t="s">
        <v>692</v>
      </c>
      <c r="G335" s="33"/>
      <c r="H335" s="33"/>
      <c r="I335" s="187"/>
      <c r="J335" s="33"/>
      <c r="K335" s="33"/>
      <c r="L335" s="36"/>
      <c r="M335" s="188"/>
      <c r="N335" s="189"/>
      <c r="O335" s="61"/>
      <c r="P335" s="61"/>
      <c r="Q335" s="61"/>
      <c r="R335" s="61"/>
      <c r="S335" s="61"/>
      <c r="T335" s="62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144</v>
      </c>
      <c r="AU335" s="14" t="s">
        <v>85</v>
      </c>
    </row>
    <row r="336" spans="1:65" s="2" customFormat="1" ht="13.8" customHeight="1">
      <c r="A336" s="31"/>
      <c r="B336" s="32"/>
      <c r="C336" s="171" t="s">
        <v>694</v>
      </c>
      <c r="D336" s="171" t="s">
        <v>138</v>
      </c>
      <c r="E336" s="172" t="s">
        <v>695</v>
      </c>
      <c r="F336" s="173" t="s">
        <v>696</v>
      </c>
      <c r="G336" s="174" t="s">
        <v>285</v>
      </c>
      <c r="H336" s="175">
        <v>52.33</v>
      </c>
      <c r="I336" s="176"/>
      <c r="J336" s="177">
        <f>ROUND(I336*H336,2)</f>
        <v>0</v>
      </c>
      <c r="K336" s="178"/>
      <c r="L336" s="36"/>
      <c r="M336" s="179" t="s">
        <v>19</v>
      </c>
      <c r="N336" s="180" t="s">
        <v>46</v>
      </c>
      <c r="O336" s="61"/>
      <c r="P336" s="181">
        <f>O336*H336</f>
        <v>0</v>
      </c>
      <c r="Q336" s="181">
        <v>1.0000000000000001E-5</v>
      </c>
      <c r="R336" s="181">
        <f>Q336*H336</f>
        <v>5.2329999999999998E-4</v>
      </c>
      <c r="S336" s="181">
        <v>0</v>
      </c>
      <c r="T336" s="182">
        <f>S336*H336</f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83" t="s">
        <v>217</v>
      </c>
      <c r="AT336" s="183" t="s">
        <v>138</v>
      </c>
      <c r="AU336" s="183" t="s">
        <v>85</v>
      </c>
      <c r="AY336" s="14" t="s">
        <v>135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4" t="s">
        <v>83</v>
      </c>
      <c r="BK336" s="184">
        <f>ROUND(I336*H336,2)</f>
        <v>0</v>
      </c>
      <c r="BL336" s="14" t="s">
        <v>217</v>
      </c>
      <c r="BM336" s="183" t="s">
        <v>697</v>
      </c>
    </row>
    <row r="337" spans="1:65" s="2" customFormat="1" ht="10.199999999999999">
      <c r="A337" s="31"/>
      <c r="B337" s="32"/>
      <c r="C337" s="33"/>
      <c r="D337" s="185" t="s">
        <v>144</v>
      </c>
      <c r="E337" s="33"/>
      <c r="F337" s="186" t="s">
        <v>698</v>
      </c>
      <c r="G337" s="33"/>
      <c r="H337" s="33"/>
      <c r="I337" s="187"/>
      <c r="J337" s="33"/>
      <c r="K337" s="33"/>
      <c r="L337" s="36"/>
      <c r="M337" s="188"/>
      <c r="N337" s="189"/>
      <c r="O337" s="61"/>
      <c r="P337" s="61"/>
      <c r="Q337" s="61"/>
      <c r="R337" s="61"/>
      <c r="S337" s="61"/>
      <c r="T337" s="62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T337" s="14" t="s">
        <v>144</v>
      </c>
      <c r="AU337" s="14" t="s">
        <v>85</v>
      </c>
    </row>
    <row r="338" spans="1:65" s="2" customFormat="1" ht="13.8" customHeight="1">
      <c r="A338" s="31"/>
      <c r="B338" s="32"/>
      <c r="C338" s="190" t="s">
        <v>699</v>
      </c>
      <c r="D338" s="190" t="s">
        <v>347</v>
      </c>
      <c r="E338" s="191" t="s">
        <v>700</v>
      </c>
      <c r="F338" s="192" t="s">
        <v>701</v>
      </c>
      <c r="G338" s="193" t="s">
        <v>285</v>
      </c>
      <c r="H338" s="194">
        <v>53.377000000000002</v>
      </c>
      <c r="I338" s="195"/>
      <c r="J338" s="196">
        <f>ROUND(I338*H338,2)</f>
        <v>0</v>
      </c>
      <c r="K338" s="197"/>
      <c r="L338" s="198"/>
      <c r="M338" s="199" t="s">
        <v>19</v>
      </c>
      <c r="N338" s="200" t="s">
        <v>46</v>
      </c>
      <c r="O338" s="61"/>
      <c r="P338" s="181">
        <f>O338*H338</f>
        <v>0</v>
      </c>
      <c r="Q338" s="181">
        <v>2.9999999999999997E-4</v>
      </c>
      <c r="R338" s="181">
        <f>Q338*H338</f>
        <v>1.6013099999999999E-2</v>
      </c>
      <c r="S338" s="181">
        <v>0</v>
      </c>
      <c r="T338" s="182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83" t="s">
        <v>300</v>
      </c>
      <c r="AT338" s="183" t="s">
        <v>347</v>
      </c>
      <c r="AU338" s="183" t="s">
        <v>85</v>
      </c>
      <c r="AY338" s="14" t="s">
        <v>135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4" t="s">
        <v>83</v>
      </c>
      <c r="BK338" s="184">
        <f>ROUND(I338*H338,2)</f>
        <v>0</v>
      </c>
      <c r="BL338" s="14" t="s">
        <v>217</v>
      </c>
      <c r="BM338" s="183" t="s">
        <v>702</v>
      </c>
    </row>
    <row r="339" spans="1:65" s="2" customFormat="1" ht="10.199999999999999">
      <c r="A339" s="31"/>
      <c r="B339" s="32"/>
      <c r="C339" s="33"/>
      <c r="D339" s="185" t="s">
        <v>144</v>
      </c>
      <c r="E339" s="33"/>
      <c r="F339" s="186" t="s">
        <v>701</v>
      </c>
      <c r="G339" s="33"/>
      <c r="H339" s="33"/>
      <c r="I339" s="187"/>
      <c r="J339" s="33"/>
      <c r="K339" s="33"/>
      <c r="L339" s="36"/>
      <c r="M339" s="188"/>
      <c r="N339" s="189"/>
      <c r="O339" s="61"/>
      <c r="P339" s="61"/>
      <c r="Q339" s="61"/>
      <c r="R339" s="61"/>
      <c r="S339" s="61"/>
      <c r="T339" s="62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144</v>
      </c>
      <c r="AU339" s="14" t="s">
        <v>85</v>
      </c>
    </row>
    <row r="340" spans="1:65" s="2" customFormat="1" ht="13.8" customHeight="1">
      <c r="A340" s="31"/>
      <c r="B340" s="32"/>
      <c r="C340" s="171" t="s">
        <v>703</v>
      </c>
      <c r="D340" s="171" t="s">
        <v>138</v>
      </c>
      <c r="E340" s="172" t="s">
        <v>704</v>
      </c>
      <c r="F340" s="173" t="s">
        <v>705</v>
      </c>
      <c r="G340" s="174" t="s">
        <v>285</v>
      </c>
      <c r="H340" s="175">
        <v>52.33</v>
      </c>
      <c r="I340" s="176"/>
      <c r="J340" s="177">
        <f>ROUND(I340*H340,2)</f>
        <v>0</v>
      </c>
      <c r="K340" s="178"/>
      <c r="L340" s="36"/>
      <c r="M340" s="179" t="s">
        <v>19</v>
      </c>
      <c r="N340" s="180" t="s">
        <v>46</v>
      </c>
      <c r="O340" s="61"/>
      <c r="P340" s="181">
        <f>O340*H340</f>
        <v>0</v>
      </c>
      <c r="Q340" s="181">
        <v>0</v>
      </c>
      <c r="R340" s="181">
        <f>Q340*H340</f>
        <v>0</v>
      </c>
      <c r="S340" s="181">
        <v>0</v>
      </c>
      <c r="T340" s="182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83" t="s">
        <v>217</v>
      </c>
      <c r="AT340" s="183" t="s">
        <v>138</v>
      </c>
      <c r="AU340" s="183" t="s">
        <v>85</v>
      </c>
      <c r="AY340" s="14" t="s">
        <v>135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4" t="s">
        <v>83</v>
      </c>
      <c r="BK340" s="184">
        <f>ROUND(I340*H340,2)</f>
        <v>0</v>
      </c>
      <c r="BL340" s="14" t="s">
        <v>217</v>
      </c>
      <c r="BM340" s="183" t="s">
        <v>706</v>
      </c>
    </row>
    <row r="341" spans="1:65" s="2" customFormat="1" ht="10.199999999999999">
      <c r="A341" s="31"/>
      <c r="B341" s="32"/>
      <c r="C341" s="33"/>
      <c r="D341" s="185" t="s">
        <v>144</v>
      </c>
      <c r="E341" s="33"/>
      <c r="F341" s="186" t="s">
        <v>707</v>
      </c>
      <c r="G341" s="33"/>
      <c r="H341" s="33"/>
      <c r="I341" s="187"/>
      <c r="J341" s="33"/>
      <c r="K341" s="33"/>
      <c r="L341" s="36"/>
      <c r="M341" s="188"/>
      <c r="N341" s="189"/>
      <c r="O341" s="61"/>
      <c r="P341" s="61"/>
      <c r="Q341" s="61"/>
      <c r="R341" s="61"/>
      <c r="S341" s="61"/>
      <c r="T341" s="62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144</v>
      </c>
      <c r="AU341" s="14" t="s">
        <v>85</v>
      </c>
    </row>
    <row r="342" spans="1:65" s="2" customFormat="1" ht="34.799999999999997" customHeight="1">
      <c r="A342" s="31"/>
      <c r="B342" s="32"/>
      <c r="C342" s="190" t="s">
        <v>708</v>
      </c>
      <c r="D342" s="190" t="s">
        <v>347</v>
      </c>
      <c r="E342" s="191" t="s">
        <v>668</v>
      </c>
      <c r="F342" s="192" t="s">
        <v>669</v>
      </c>
      <c r="G342" s="193" t="s">
        <v>153</v>
      </c>
      <c r="H342" s="194">
        <v>3.1659999999999999</v>
      </c>
      <c r="I342" s="195"/>
      <c r="J342" s="196">
        <f>ROUND(I342*H342,2)</f>
        <v>0</v>
      </c>
      <c r="K342" s="197"/>
      <c r="L342" s="198"/>
      <c r="M342" s="199" t="s">
        <v>19</v>
      </c>
      <c r="N342" s="200" t="s">
        <v>46</v>
      </c>
      <c r="O342" s="61"/>
      <c r="P342" s="181">
        <f>O342*H342</f>
        <v>0</v>
      </c>
      <c r="Q342" s="181">
        <v>1.32E-3</v>
      </c>
      <c r="R342" s="181">
        <f>Q342*H342</f>
        <v>4.1791199999999997E-3</v>
      </c>
      <c r="S342" s="181">
        <v>0</v>
      </c>
      <c r="T342" s="182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83" t="s">
        <v>300</v>
      </c>
      <c r="AT342" s="183" t="s">
        <v>347</v>
      </c>
      <c r="AU342" s="183" t="s">
        <v>85</v>
      </c>
      <c r="AY342" s="14" t="s">
        <v>135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4" t="s">
        <v>83</v>
      </c>
      <c r="BK342" s="184">
        <f>ROUND(I342*H342,2)</f>
        <v>0</v>
      </c>
      <c r="BL342" s="14" t="s">
        <v>217</v>
      </c>
      <c r="BM342" s="183" t="s">
        <v>709</v>
      </c>
    </row>
    <row r="343" spans="1:65" s="2" customFormat="1" ht="19.2">
      <c r="A343" s="31"/>
      <c r="B343" s="32"/>
      <c r="C343" s="33"/>
      <c r="D343" s="185" t="s">
        <v>144</v>
      </c>
      <c r="E343" s="33"/>
      <c r="F343" s="186" t="s">
        <v>669</v>
      </c>
      <c r="G343" s="33"/>
      <c r="H343" s="33"/>
      <c r="I343" s="187"/>
      <c r="J343" s="33"/>
      <c r="K343" s="33"/>
      <c r="L343" s="36"/>
      <c r="M343" s="188"/>
      <c r="N343" s="189"/>
      <c r="O343" s="61"/>
      <c r="P343" s="61"/>
      <c r="Q343" s="61"/>
      <c r="R343" s="61"/>
      <c r="S343" s="61"/>
      <c r="T343" s="62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T343" s="14" t="s">
        <v>144</v>
      </c>
      <c r="AU343" s="14" t="s">
        <v>85</v>
      </c>
    </row>
    <row r="344" spans="1:65" s="2" customFormat="1" ht="22.2" customHeight="1">
      <c r="A344" s="31"/>
      <c r="B344" s="32"/>
      <c r="C344" s="171" t="s">
        <v>710</v>
      </c>
      <c r="D344" s="171" t="s">
        <v>138</v>
      </c>
      <c r="E344" s="172" t="s">
        <v>711</v>
      </c>
      <c r="F344" s="173" t="s">
        <v>712</v>
      </c>
      <c r="G344" s="174" t="s">
        <v>148</v>
      </c>
      <c r="H344" s="175">
        <v>1.5529999999999999</v>
      </c>
      <c r="I344" s="176"/>
      <c r="J344" s="177">
        <f>ROUND(I344*H344,2)</f>
        <v>0</v>
      </c>
      <c r="K344" s="178"/>
      <c r="L344" s="36"/>
      <c r="M344" s="179" t="s">
        <v>19</v>
      </c>
      <c r="N344" s="180" t="s">
        <v>46</v>
      </c>
      <c r="O344" s="61"/>
      <c r="P344" s="181">
        <f>O344*H344</f>
        <v>0</v>
      </c>
      <c r="Q344" s="181">
        <v>0</v>
      </c>
      <c r="R344" s="181">
        <f>Q344*H344</f>
        <v>0</v>
      </c>
      <c r="S344" s="181">
        <v>0</v>
      </c>
      <c r="T344" s="182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83" t="s">
        <v>217</v>
      </c>
      <c r="AT344" s="183" t="s">
        <v>138</v>
      </c>
      <c r="AU344" s="183" t="s">
        <v>85</v>
      </c>
      <c r="AY344" s="14" t="s">
        <v>135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4" t="s">
        <v>83</v>
      </c>
      <c r="BK344" s="184">
        <f>ROUND(I344*H344,2)</f>
        <v>0</v>
      </c>
      <c r="BL344" s="14" t="s">
        <v>217</v>
      </c>
      <c r="BM344" s="183" t="s">
        <v>713</v>
      </c>
    </row>
    <row r="345" spans="1:65" s="2" customFormat="1" ht="28.8">
      <c r="A345" s="31"/>
      <c r="B345" s="32"/>
      <c r="C345" s="33"/>
      <c r="D345" s="185" t="s">
        <v>144</v>
      </c>
      <c r="E345" s="33"/>
      <c r="F345" s="186" t="s">
        <v>714</v>
      </c>
      <c r="G345" s="33"/>
      <c r="H345" s="33"/>
      <c r="I345" s="187"/>
      <c r="J345" s="33"/>
      <c r="K345" s="33"/>
      <c r="L345" s="36"/>
      <c r="M345" s="188"/>
      <c r="N345" s="189"/>
      <c r="O345" s="61"/>
      <c r="P345" s="61"/>
      <c r="Q345" s="61"/>
      <c r="R345" s="61"/>
      <c r="S345" s="61"/>
      <c r="T345" s="62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4" t="s">
        <v>144</v>
      </c>
      <c r="AU345" s="14" t="s">
        <v>85</v>
      </c>
    </row>
    <row r="346" spans="1:65" s="12" customFormat="1" ht="22.8" customHeight="1">
      <c r="B346" s="155"/>
      <c r="C346" s="156"/>
      <c r="D346" s="157" t="s">
        <v>74</v>
      </c>
      <c r="E346" s="169" t="s">
        <v>715</v>
      </c>
      <c r="F346" s="169" t="s">
        <v>716</v>
      </c>
      <c r="G346" s="156"/>
      <c r="H346" s="156"/>
      <c r="I346" s="159"/>
      <c r="J346" s="170">
        <f>BK346</f>
        <v>0</v>
      </c>
      <c r="K346" s="156"/>
      <c r="L346" s="161"/>
      <c r="M346" s="162"/>
      <c r="N346" s="163"/>
      <c r="O346" s="163"/>
      <c r="P346" s="164">
        <f>SUM(P347:P354)</f>
        <v>0</v>
      </c>
      <c r="Q346" s="163"/>
      <c r="R346" s="164">
        <f>SUM(R347:R354)</f>
        <v>1.9130265</v>
      </c>
      <c r="S346" s="163"/>
      <c r="T346" s="165">
        <f>SUM(T347:T354)</f>
        <v>0</v>
      </c>
      <c r="AR346" s="166" t="s">
        <v>85</v>
      </c>
      <c r="AT346" s="167" t="s">
        <v>74</v>
      </c>
      <c r="AU346" s="167" t="s">
        <v>83</v>
      </c>
      <c r="AY346" s="166" t="s">
        <v>135</v>
      </c>
      <c r="BK346" s="168">
        <f>SUM(BK347:BK354)</f>
        <v>0</v>
      </c>
    </row>
    <row r="347" spans="1:65" s="2" customFormat="1" ht="13.8" customHeight="1">
      <c r="A347" s="31"/>
      <c r="B347" s="32"/>
      <c r="C347" s="171" t="s">
        <v>717</v>
      </c>
      <c r="D347" s="171" t="s">
        <v>138</v>
      </c>
      <c r="E347" s="172" t="s">
        <v>718</v>
      </c>
      <c r="F347" s="173" t="s">
        <v>719</v>
      </c>
      <c r="G347" s="174" t="s">
        <v>153</v>
      </c>
      <c r="H347" s="175">
        <v>124.271</v>
      </c>
      <c r="I347" s="176"/>
      <c r="J347" s="177">
        <f>ROUND(I347*H347,2)</f>
        <v>0</v>
      </c>
      <c r="K347" s="178"/>
      <c r="L347" s="36"/>
      <c r="M347" s="179" t="s">
        <v>19</v>
      </c>
      <c r="N347" s="180" t="s">
        <v>46</v>
      </c>
      <c r="O347" s="61"/>
      <c r="P347" s="181">
        <f>O347*H347</f>
        <v>0</v>
      </c>
      <c r="Q347" s="181">
        <v>2.9999999999999997E-4</v>
      </c>
      <c r="R347" s="181">
        <f>Q347*H347</f>
        <v>3.7281299999999996E-2</v>
      </c>
      <c r="S347" s="181">
        <v>0</v>
      </c>
      <c r="T347" s="182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83" t="s">
        <v>217</v>
      </c>
      <c r="AT347" s="183" t="s">
        <v>138</v>
      </c>
      <c r="AU347" s="183" t="s">
        <v>85</v>
      </c>
      <c r="AY347" s="14" t="s">
        <v>135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4" t="s">
        <v>83</v>
      </c>
      <c r="BK347" s="184">
        <f>ROUND(I347*H347,2)</f>
        <v>0</v>
      </c>
      <c r="BL347" s="14" t="s">
        <v>217</v>
      </c>
      <c r="BM347" s="183" t="s">
        <v>720</v>
      </c>
    </row>
    <row r="348" spans="1:65" s="2" customFormat="1" ht="19.2">
      <c r="A348" s="31"/>
      <c r="B348" s="32"/>
      <c r="C348" s="33"/>
      <c r="D348" s="185" t="s">
        <v>144</v>
      </c>
      <c r="E348" s="33"/>
      <c r="F348" s="186" t="s">
        <v>721</v>
      </c>
      <c r="G348" s="33"/>
      <c r="H348" s="33"/>
      <c r="I348" s="187"/>
      <c r="J348" s="33"/>
      <c r="K348" s="33"/>
      <c r="L348" s="36"/>
      <c r="M348" s="188"/>
      <c r="N348" s="189"/>
      <c r="O348" s="61"/>
      <c r="P348" s="61"/>
      <c r="Q348" s="61"/>
      <c r="R348" s="61"/>
      <c r="S348" s="61"/>
      <c r="T348" s="62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144</v>
      </c>
      <c r="AU348" s="14" t="s">
        <v>85</v>
      </c>
    </row>
    <row r="349" spans="1:65" s="2" customFormat="1" ht="22.2" customHeight="1">
      <c r="A349" s="31"/>
      <c r="B349" s="32"/>
      <c r="C349" s="171" t="s">
        <v>722</v>
      </c>
      <c r="D349" s="171" t="s">
        <v>138</v>
      </c>
      <c r="E349" s="172" t="s">
        <v>723</v>
      </c>
      <c r="F349" s="173" t="s">
        <v>724</v>
      </c>
      <c r="G349" s="174" t="s">
        <v>153</v>
      </c>
      <c r="H349" s="175">
        <v>124.271</v>
      </c>
      <c r="I349" s="176"/>
      <c r="J349" s="177">
        <f>ROUND(I349*H349,2)</f>
        <v>0</v>
      </c>
      <c r="K349" s="178"/>
      <c r="L349" s="36"/>
      <c r="M349" s="179" t="s">
        <v>19</v>
      </c>
      <c r="N349" s="180" t="s">
        <v>46</v>
      </c>
      <c r="O349" s="61"/>
      <c r="P349" s="181">
        <f>O349*H349</f>
        <v>0</v>
      </c>
      <c r="Q349" s="181">
        <v>5.0000000000000001E-3</v>
      </c>
      <c r="R349" s="181">
        <f>Q349*H349</f>
        <v>0.62135499999999999</v>
      </c>
      <c r="S349" s="181">
        <v>0</v>
      </c>
      <c r="T349" s="182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83" t="s">
        <v>217</v>
      </c>
      <c r="AT349" s="183" t="s">
        <v>138</v>
      </c>
      <c r="AU349" s="183" t="s">
        <v>85</v>
      </c>
      <c r="AY349" s="14" t="s">
        <v>135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4" t="s">
        <v>83</v>
      </c>
      <c r="BK349" s="184">
        <f>ROUND(I349*H349,2)</f>
        <v>0</v>
      </c>
      <c r="BL349" s="14" t="s">
        <v>217</v>
      </c>
      <c r="BM349" s="183" t="s">
        <v>725</v>
      </c>
    </row>
    <row r="350" spans="1:65" s="2" customFormat="1" ht="28.8">
      <c r="A350" s="31"/>
      <c r="B350" s="32"/>
      <c r="C350" s="33"/>
      <c r="D350" s="185" t="s">
        <v>144</v>
      </c>
      <c r="E350" s="33"/>
      <c r="F350" s="186" t="s">
        <v>726</v>
      </c>
      <c r="G350" s="33"/>
      <c r="H350" s="33"/>
      <c r="I350" s="187"/>
      <c r="J350" s="33"/>
      <c r="K350" s="33"/>
      <c r="L350" s="36"/>
      <c r="M350" s="188"/>
      <c r="N350" s="189"/>
      <c r="O350" s="61"/>
      <c r="P350" s="61"/>
      <c r="Q350" s="61"/>
      <c r="R350" s="61"/>
      <c r="S350" s="61"/>
      <c r="T350" s="62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144</v>
      </c>
      <c r="AU350" s="14" t="s">
        <v>85</v>
      </c>
    </row>
    <row r="351" spans="1:65" s="2" customFormat="1" ht="13.8" customHeight="1">
      <c r="A351" s="31"/>
      <c r="B351" s="32"/>
      <c r="C351" s="190" t="s">
        <v>727</v>
      </c>
      <c r="D351" s="190" t="s">
        <v>347</v>
      </c>
      <c r="E351" s="191" t="s">
        <v>728</v>
      </c>
      <c r="F351" s="192" t="s">
        <v>729</v>
      </c>
      <c r="G351" s="193" t="s">
        <v>153</v>
      </c>
      <c r="H351" s="194">
        <v>127.999</v>
      </c>
      <c r="I351" s="195"/>
      <c r="J351" s="196">
        <f>ROUND(I351*H351,2)</f>
        <v>0</v>
      </c>
      <c r="K351" s="197"/>
      <c r="L351" s="198"/>
      <c r="M351" s="199" t="s">
        <v>19</v>
      </c>
      <c r="N351" s="200" t="s">
        <v>46</v>
      </c>
      <c r="O351" s="61"/>
      <c r="P351" s="181">
        <f>O351*H351</f>
        <v>0</v>
      </c>
      <c r="Q351" s="181">
        <v>9.7999999999999997E-3</v>
      </c>
      <c r="R351" s="181">
        <f>Q351*H351</f>
        <v>1.2543902</v>
      </c>
      <c r="S351" s="181">
        <v>0</v>
      </c>
      <c r="T351" s="182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83" t="s">
        <v>300</v>
      </c>
      <c r="AT351" s="183" t="s">
        <v>347</v>
      </c>
      <c r="AU351" s="183" t="s">
        <v>85</v>
      </c>
      <c r="AY351" s="14" t="s">
        <v>135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4" t="s">
        <v>83</v>
      </c>
      <c r="BK351" s="184">
        <f>ROUND(I351*H351,2)</f>
        <v>0</v>
      </c>
      <c r="BL351" s="14" t="s">
        <v>217</v>
      </c>
      <c r="BM351" s="183" t="s">
        <v>730</v>
      </c>
    </row>
    <row r="352" spans="1:65" s="2" customFormat="1" ht="10.199999999999999">
      <c r="A352" s="31"/>
      <c r="B352" s="32"/>
      <c r="C352" s="33"/>
      <c r="D352" s="185" t="s">
        <v>144</v>
      </c>
      <c r="E352" s="33"/>
      <c r="F352" s="186" t="s">
        <v>729</v>
      </c>
      <c r="G352" s="33"/>
      <c r="H352" s="33"/>
      <c r="I352" s="187"/>
      <c r="J352" s="33"/>
      <c r="K352" s="33"/>
      <c r="L352" s="36"/>
      <c r="M352" s="188"/>
      <c r="N352" s="189"/>
      <c r="O352" s="61"/>
      <c r="P352" s="61"/>
      <c r="Q352" s="61"/>
      <c r="R352" s="61"/>
      <c r="S352" s="61"/>
      <c r="T352" s="62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4" t="s">
        <v>144</v>
      </c>
      <c r="AU352" s="14" t="s">
        <v>85</v>
      </c>
    </row>
    <row r="353" spans="1:65" s="2" customFormat="1" ht="22.2" customHeight="1">
      <c r="A353" s="31"/>
      <c r="B353" s="32"/>
      <c r="C353" s="171" t="s">
        <v>731</v>
      </c>
      <c r="D353" s="171" t="s">
        <v>138</v>
      </c>
      <c r="E353" s="172" t="s">
        <v>732</v>
      </c>
      <c r="F353" s="173" t="s">
        <v>733</v>
      </c>
      <c r="G353" s="174" t="s">
        <v>148</v>
      </c>
      <c r="H353" s="175">
        <v>1.913</v>
      </c>
      <c r="I353" s="176"/>
      <c r="J353" s="177">
        <f>ROUND(I353*H353,2)</f>
        <v>0</v>
      </c>
      <c r="K353" s="178"/>
      <c r="L353" s="36"/>
      <c r="M353" s="179" t="s">
        <v>19</v>
      </c>
      <c r="N353" s="180" t="s">
        <v>46</v>
      </c>
      <c r="O353" s="61"/>
      <c r="P353" s="181">
        <f>O353*H353</f>
        <v>0</v>
      </c>
      <c r="Q353" s="181">
        <v>0</v>
      </c>
      <c r="R353" s="181">
        <f>Q353*H353</f>
        <v>0</v>
      </c>
      <c r="S353" s="181">
        <v>0</v>
      </c>
      <c r="T353" s="182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83" t="s">
        <v>217</v>
      </c>
      <c r="AT353" s="183" t="s">
        <v>138</v>
      </c>
      <c r="AU353" s="183" t="s">
        <v>85</v>
      </c>
      <c r="AY353" s="14" t="s">
        <v>135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4" t="s">
        <v>83</v>
      </c>
      <c r="BK353" s="184">
        <f>ROUND(I353*H353,2)</f>
        <v>0</v>
      </c>
      <c r="BL353" s="14" t="s">
        <v>217</v>
      </c>
      <c r="BM353" s="183" t="s">
        <v>734</v>
      </c>
    </row>
    <row r="354" spans="1:65" s="2" customFormat="1" ht="28.8">
      <c r="A354" s="31"/>
      <c r="B354" s="32"/>
      <c r="C354" s="33"/>
      <c r="D354" s="185" t="s">
        <v>144</v>
      </c>
      <c r="E354" s="33"/>
      <c r="F354" s="186" t="s">
        <v>735</v>
      </c>
      <c r="G354" s="33"/>
      <c r="H354" s="33"/>
      <c r="I354" s="187"/>
      <c r="J354" s="33"/>
      <c r="K354" s="33"/>
      <c r="L354" s="36"/>
      <c r="M354" s="188"/>
      <c r="N354" s="189"/>
      <c r="O354" s="61"/>
      <c r="P354" s="61"/>
      <c r="Q354" s="61"/>
      <c r="R354" s="61"/>
      <c r="S354" s="61"/>
      <c r="T354" s="62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144</v>
      </c>
      <c r="AU354" s="14" t="s">
        <v>85</v>
      </c>
    </row>
    <row r="355" spans="1:65" s="12" customFormat="1" ht="22.8" customHeight="1">
      <c r="B355" s="155"/>
      <c r="C355" s="156"/>
      <c r="D355" s="157" t="s">
        <v>74</v>
      </c>
      <c r="E355" s="169" t="s">
        <v>736</v>
      </c>
      <c r="F355" s="169" t="s">
        <v>737</v>
      </c>
      <c r="G355" s="156"/>
      <c r="H355" s="156"/>
      <c r="I355" s="159"/>
      <c r="J355" s="170">
        <f>BK355</f>
        <v>0</v>
      </c>
      <c r="K355" s="156"/>
      <c r="L355" s="161"/>
      <c r="M355" s="162"/>
      <c r="N355" s="163"/>
      <c r="O355" s="163"/>
      <c r="P355" s="164">
        <f>SUM(P356:P369)</f>
        <v>0</v>
      </c>
      <c r="Q355" s="163"/>
      <c r="R355" s="164">
        <f>SUM(R356:R369)</f>
        <v>6.5296599999999996E-2</v>
      </c>
      <c r="S355" s="163"/>
      <c r="T355" s="165">
        <f>SUM(T356:T369)</f>
        <v>0</v>
      </c>
      <c r="AR355" s="166" t="s">
        <v>85</v>
      </c>
      <c r="AT355" s="167" t="s">
        <v>74</v>
      </c>
      <c r="AU355" s="167" t="s">
        <v>83</v>
      </c>
      <c r="AY355" s="166" t="s">
        <v>135</v>
      </c>
      <c r="BK355" s="168">
        <f>SUM(BK356:BK369)</f>
        <v>0</v>
      </c>
    </row>
    <row r="356" spans="1:65" s="2" customFormat="1" ht="22.2" customHeight="1">
      <c r="A356" s="31"/>
      <c r="B356" s="32"/>
      <c r="C356" s="171" t="s">
        <v>738</v>
      </c>
      <c r="D356" s="171" t="s">
        <v>138</v>
      </c>
      <c r="E356" s="172" t="s">
        <v>739</v>
      </c>
      <c r="F356" s="173" t="s">
        <v>740</v>
      </c>
      <c r="G356" s="174" t="s">
        <v>153</v>
      </c>
      <c r="H356" s="175">
        <v>28.012</v>
      </c>
      <c r="I356" s="176"/>
      <c r="J356" s="177">
        <f>ROUND(I356*H356,2)</f>
        <v>0</v>
      </c>
      <c r="K356" s="178"/>
      <c r="L356" s="36"/>
      <c r="M356" s="179" t="s">
        <v>19</v>
      </c>
      <c r="N356" s="180" t="s">
        <v>46</v>
      </c>
      <c r="O356" s="61"/>
      <c r="P356" s="181">
        <f>O356*H356</f>
        <v>0</v>
      </c>
      <c r="Q356" s="181">
        <v>2.0000000000000002E-5</v>
      </c>
      <c r="R356" s="181">
        <f>Q356*H356</f>
        <v>5.6024000000000004E-4</v>
      </c>
      <c r="S356" s="181">
        <v>0</v>
      </c>
      <c r="T356" s="182">
        <f>S356*H356</f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83" t="s">
        <v>217</v>
      </c>
      <c r="AT356" s="183" t="s">
        <v>138</v>
      </c>
      <c r="AU356" s="183" t="s">
        <v>85</v>
      </c>
      <c r="AY356" s="14" t="s">
        <v>135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4" t="s">
        <v>83</v>
      </c>
      <c r="BK356" s="184">
        <f>ROUND(I356*H356,2)</f>
        <v>0</v>
      </c>
      <c r="BL356" s="14" t="s">
        <v>217</v>
      </c>
      <c r="BM356" s="183" t="s">
        <v>741</v>
      </c>
    </row>
    <row r="357" spans="1:65" s="2" customFormat="1" ht="19.2">
      <c r="A357" s="31"/>
      <c r="B357" s="32"/>
      <c r="C357" s="33"/>
      <c r="D357" s="185" t="s">
        <v>144</v>
      </c>
      <c r="E357" s="33"/>
      <c r="F357" s="186" t="s">
        <v>742</v>
      </c>
      <c r="G357" s="33"/>
      <c r="H357" s="33"/>
      <c r="I357" s="187"/>
      <c r="J357" s="33"/>
      <c r="K357" s="33"/>
      <c r="L357" s="36"/>
      <c r="M357" s="188"/>
      <c r="N357" s="189"/>
      <c r="O357" s="61"/>
      <c r="P357" s="61"/>
      <c r="Q357" s="61"/>
      <c r="R357" s="61"/>
      <c r="S357" s="61"/>
      <c r="T357" s="62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4" t="s">
        <v>144</v>
      </c>
      <c r="AU357" s="14" t="s">
        <v>85</v>
      </c>
    </row>
    <row r="358" spans="1:65" s="2" customFormat="1" ht="22.2" customHeight="1">
      <c r="A358" s="31"/>
      <c r="B358" s="32"/>
      <c r="C358" s="171" t="s">
        <v>743</v>
      </c>
      <c r="D358" s="171" t="s">
        <v>138</v>
      </c>
      <c r="E358" s="172" t="s">
        <v>744</v>
      </c>
      <c r="F358" s="173" t="s">
        <v>745</v>
      </c>
      <c r="G358" s="174" t="s">
        <v>153</v>
      </c>
      <c r="H358" s="175">
        <v>331.85199999999998</v>
      </c>
      <c r="I358" s="176"/>
      <c r="J358" s="177">
        <f>ROUND(I358*H358,2)</f>
        <v>0</v>
      </c>
      <c r="K358" s="178"/>
      <c r="L358" s="36"/>
      <c r="M358" s="179" t="s">
        <v>19</v>
      </c>
      <c r="N358" s="180" t="s">
        <v>46</v>
      </c>
      <c r="O358" s="61"/>
      <c r="P358" s="181">
        <f>O358*H358</f>
        <v>0</v>
      </c>
      <c r="Q358" s="181">
        <v>1.2E-4</v>
      </c>
      <c r="R358" s="181">
        <f>Q358*H358</f>
        <v>3.9822239999999995E-2</v>
      </c>
      <c r="S358" s="181">
        <v>0</v>
      </c>
      <c r="T358" s="182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83" t="s">
        <v>217</v>
      </c>
      <c r="AT358" s="183" t="s">
        <v>138</v>
      </c>
      <c r="AU358" s="183" t="s">
        <v>85</v>
      </c>
      <c r="AY358" s="14" t="s">
        <v>135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4" t="s">
        <v>83</v>
      </c>
      <c r="BK358" s="184">
        <f>ROUND(I358*H358,2)</f>
        <v>0</v>
      </c>
      <c r="BL358" s="14" t="s">
        <v>217</v>
      </c>
      <c r="BM358" s="183" t="s">
        <v>746</v>
      </c>
    </row>
    <row r="359" spans="1:65" s="2" customFormat="1" ht="10.199999999999999">
      <c r="A359" s="31"/>
      <c r="B359" s="32"/>
      <c r="C359" s="33"/>
      <c r="D359" s="185" t="s">
        <v>144</v>
      </c>
      <c r="E359" s="33"/>
      <c r="F359" s="186" t="s">
        <v>747</v>
      </c>
      <c r="G359" s="33"/>
      <c r="H359" s="33"/>
      <c r="I359" s="187"/>
      <c r="J359" s="33"/>
      <c r="K359" s="33"/>
      <c r="L359" s="36"/>
      <c r="M359" s="188"/>
      <c r="N359" s="189"/>
      <c r="O359" s="61"/>
      <c r="P359" s="61"/>
      <c r="Q359" s="61"/>
      <c r="R359" s="61"/>
      <c r="S359" s="61"/>
      <c r="T359" s="62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T359" s="14" t="s">
        <v>144</v>
      </c>
      <c r="AU359" s="14" t="s">
        <v>85</v>
      </c>
    </row>
    <row r="360" spans="1:65" s="2" customFormat="1" ht="22.2" customHeight="1">
      <c r="A360" s="31"/>
      <c r="B360" s="32"/>
      <c r="C360" s="171" t="s">
        <v>748</v>
      </c>
      <c r="D360" s="171" t="s">
        <v>138</v>
      </c>
      <c r="E360" s="172" t="s">
        <v>749</v>
      </c>
      <c r="F360" s="173" t="s">
        <v>750</v>
      </c>
      <c r="G360" s="174" t="s">
        <v>153</v>
      </c>
      <c r="H360" s="175">
        <v>303.83999999999997</v>
      </c>
      <c r="I360" s="176"/>
      <c r="J360" s="177">
        <f>ROUND(I360*H360,2)</f>
        <v>0</v>
      </c>
      <c r="K360" s="178"/>
      <c r="L360" s="36"/>
      <c r="M360" s="179" t="s">
        <v>19</v>
      </c>
      <c r="N360" s="180" t="s">
        <v>46</v>
      </c>
      <c r="O360" s="61"/>
      <c r="P360" s="181">
        <f>O360*H360</f>
        <v>0</v>
      </c>
      <c r="Q360" s="181">
        <v>3.0000000000000001E-5</v>
      </c>
      <c r="R360" s="181">
        <f>Q360*H360</f>
        <v>9.1151999999999987E-3</v>
      </c>
      <c r="S360" s="181">
        <v>0</v>
      </c>
      <c r="T360" s="182">
        <f>S360*H360</f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83" t="s">
        <v>217</v>
      </c>
      <c r="AT360" s="183" t="s">
        <v>138</v>
      </c>
      <c r="AU360" s="183" t="s">
        <v>85</v>
      </c>
      <c r="AY360" s="14" t="s">
        <v>135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4" t="s">
        <v>83</v>
      </c>
      <c r="BK360" s="184">
        <f>ROUND(I360*H360,2)</f>
        <v>0</v>
      </c>
      <c r="BL360" s="14" t="s">
        <v>217</v>
      </c>
      <c r="BM360" s="183" t="s">
        <v>751</v>
      </c>
    </row>
    <row r="361" spans="1:65" s="2" customFormat="1" ht="28.8">
      <c r="A361" s="31"/>
      <c r="B361" s="32"/>
      <c r="C361" s="33"/>
      <c r="D361" s="185" t="s">
        <v>144</v>
      </c>
      <c r="E361" s="33"/>
      <c r="F361" s="186" t="s">
        <v>752</v>
      </c>
      <c r="G361" s="33"/>
      <c r="H361" s="33"/>
      <c r="I361" s="187"/>
      <c r="J361" s="33"/>
      <c r="K361" s="33"/>
      <c r="L361" s="36"/>
      <c r="M361" s="188"/>
      <c r="N361" s="189"/>
      <c r="O361" s="61"/>
      <c r="P361" s="61"/>
      <c r="Q361" s="61"/>
      <c r="R361" s="61"/>
      <c r="S361" s="61"/>
      <c r="T361" s="62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T361" s="14" t="s">
        <v>144</v>
      </c>
      <c r="AU361" s="14" t="s">
        <v>85</v>
      </c>
    </row>
    <row r="362" spans="1:65" s="2" customFormat="1" ht="22.2" customHeight="1">
      <c r="A362" s="31"/>
      <c r="B362" s="32"/>
      <c r="C362" s="171" t="s">
        <v>753</v>
      </c>
      <c r="D362" s="171" t="s">
        <v>138</v>
      </c>
      <c r="E362" s="172" t="s">
        <v>754</v>
      </c>
      <c r="F362" s="173" t="s">
        <v>755</v>
      </c>
      <c r="G362" s="174" t="s">
        <v>285</v>
      </c>
      <c r="H362" s="175">
        <v>30</v>
      </c>
      <c r="I362" s="176"/>
      <c r="J362" s="177">
        <f>ROUND(I362*H362,2)</f>
        <v>0</v>
      </c>
      <c r="K362" s="178"/>
      <c r="L362" s="36"/>
      <c r="M362" s="179" t="s">
        <v>19</v>
      </c>
      <c r="N362" s="180" t="s">
        <v>46</v>
      </c>
      <c r="O362" s="61"/>
      <c r="P362" s="181">
        <f>O362*H362</f>
        <v>0</v>
      </c>
      <c r="Q362" s="181">
        <v>3.0000000000000001E-5</v>
      </c>
      <c r="R362" s="181">
        <f>Q362*H362</f>
        <v>8.9999999999999998E-4</v>
      </c>
      <c r="S362" s="181">
        <v>0</v>
      </c>
      <c r="T362" s="182">
        <f>S362*H362</f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83" t="s">
        <v>217</v>
      </c>
      <c r="AT362" s="183" t="s">
        <v>138</v>
      </c>
      <c r="AU362" s="183" t="s">
        <v>85</v>
      </c>
      <c r="AY362" s="14" t="s">
        <v>135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4" t="s">
        <v>83</v>
      </c>
      <c r="BK362" s="184">
        <f>ROUND(I362*H362,2)</f>
        <v>0</v>
      </c>
      <c r="BL362" s="14" t="s">
        <v>217</v>
      </c>
      <c r="BM362" s="183" t="s">
        <v>756</v>
      </c>
    </row>
    <row r="363" spans="1:65" s="2" customFormat="1" ht="19.2">
      <c r="A363" s="31"/>
      <c r="B363" s="32"/>
      <c r="C363" s="33"/>
      <c r="D363" s="185" t="s">
        <v>144</v>
      </c>
      <c r="E363" s="33"/>
      <c r="F363" s="186" t="s">
        <v>757</v>
      </c>
      <c r="G363" s="33"/>
      <c r="H363" s="33"/>
      <c r="I363" s="187"/>
      <c r="J363" s="33"/>
      <c r="K363" s="33"/>
      <c r="L363" s="36"/>
      <c r="M363" s="188"/>
      <c r="N363" s="189"/>
      <c r="O363" s="61"/>
      <c r="P363" s="61"/>
      <c r="Q363" s="61"/>
      <c r="R363" s="61"/>
      <c r="S363" s="61"/>
      <c r="T363" s="62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4" t="s">
        <v>144</v>
      </c>
      <c r="AU363" s="14" t="s">
        <v>85</v>
      </c>
    </row>
    <row r="364" spans="1:65" s="2" customFormat="1" ht="22.2" customHeight="1">
      <c r="A364" s="31"/>
      <c r="B364" s="32"/>
      <c r="C364" s="171" t="s">
        <v>758</v>
      </c>
      <c r="D364" s="171" t="s">
        <v>138</v>
      </c>
      <c r="E364" s="172" t="s">
        <v>759</v>
      </c>
      <c r="F364" s="173" t="s">
        <v>760</v>
      </c>
      <c r="G364" s="174" t="s">
        <v>153</v>
      </c>
      <c r="H364" s="175">
        <v>1</v>
      </c>
      <c r="I364" s="176"/>
      <c r="J364" s="177">
        <f>ROUND(I364*H364,2)</f>
        <v>0</v>
      </c>
      <c r="K364" s="178"/>
      <c r="L364" s="36"/>
      <c r="M364" s="179" t="s">
        <v>19</v>
      </c>
      <c r="N364" s="180" t="s">
        <v>46</v>
      </c>
      <c r="O364" s="61"/>
      <c r="P364" s="181">
        <f>O364*H364</f>
        <v>0</v>
      </c>
      <c r="Q364" s="181">
        <v>1.3999999999999999E-4</v>
      </c>
      <c r="R364" s="181">
        <f>Q364*H364</f>
        <v>1.3999999999999999E-4</v>
      </c>
      <c r="S364" s="181">
        <v>0</v>
      </c>
      <c r="T364" s="182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83" t="s">
        <v>217</v>
      </c>
      <c r="AT364" s="183" t="s">
        <v>138</v>
      </c>
      <c r="AU364" s="183" t="s">
        <v>85</v>
      </c>
      <c r="AY364" s="14" t="s">
        <v>135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4" t="s">
        <v>83</v>
      </c>
      <c r="BK364" s="184">
        <f>ROUND(I364*H364,2)</f>
        <v>0</v>
      </c>
      <c r="BL364" s="14" t="s">
        <v>217</v>
      </c>
      <c r="BM364" s="183" t="s">
        <v>761</v>
      </c>
    </row>
    <row r="365" spans="1:65" s="2" customFormat="1" ht="10.199999999999999">
      <c r="A365" s="31"/>
      <c r="B365" s="32"/>
      <c r="C365" s="33"/>
      <c r="D365" s="185" t="s">
        <v>144</v>
      </c>
      <c r="E365" s="33"/>
      <c r="F365" s="186" t="s">
        <v>762</v>
      </c>
      <c r="G365" s="33"/>
      <c r="H365" s="33"/>
      <c r="I365" s="187"/>
      <c r="J365" s="33"/>
      <c r="K365" s="33"/>
      <c r="L365" s="36"/>
      <c r="M365" s="188"/>
      <c r="N365" s="189"/>
      <c r="O365" s="61"/>
      <c r="P365" s="61"/>
      <c r="Q365" s="61"/>
      <c r="R365" s="61"/>
      <c r="S365" s="61"/>
      <c r="T365" s="62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4" t="s">
        <v>144</v>
      </c>
      <c r="AU365" s="14" t="s">
        <v>85</v>
      </c>
    </row>
    <row r="366" spans="1:65" s="2" customFormat="1" ht="22.2" customHeight="1">
      <c r="A366" s="31"/>
      <c r="B366" s="32"/>
      <c r="C366" s="171" t="s">
        <v>763</v>
      </c>
      <c r="D366" s="171" t="s">
        <v>138</v>
      </c>
      <c r="E366" s="172" t="s">
        <v>764</v>
      </c>
      <c r="F366" s="173" t="s">
        <v>765</v>
      </c>
      <c r="G366" s="174" t="s">
        <v>153</v>
      </c>
      <c r="H366" s="175">
        <v>41.966000000000001</v>
      </c>
      <c r="I366" s="176"/>
      <c r="J366" s="177">
        <f>ROUND(I366*H366,2)</f>
        <v>0</v>
      </c>
      <c r="K366" s="178"/>
      <c r="L366" s="36"/>
      <c r="M366" s="179" t="s">
        <v>19</v>
      </c>
      <c r="N366" s="180" t="s">
        <v>46</v>
      </c>
      <c r="O366" s="61"/>
      <c r="P366" s="181">
        <f>O366*H366</f>
        <v>0</v>
      </c>
      <c r="Q366" s="181">
        <v>1.2E-4</v>
      </c>
      <c r="R366" s="181">
        <f>Q366*H366</f>
        <v>5.0359200000000002E-3</v>
      </c>
      <c r="S366" s="181">
        <v>0</v>
      </c>
      <c r="T366" s="182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83" t="s">
        <v>217</v>
      </c>
      <c r="AT366" s="183" t="s">
        <v>138</v>
      </c>
      <c r="AU366" s="183" t="s">
        <v>85</v>
      </c>
      <c r="AY366" s="14" t="s">
        <v>135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4" t="s">
        <v>83</v>
      </c>
      <c r="BK366" s="184">
        <f>ROUND(I366*H366,2)</f>
        <v>0</v>
      </c>
      <c r="BL366" s="14" t="s">
        <v>217</v>
      </c>
      <c r="BM366" s="183" t="s">
        <v>766</v>
      </c>
    </row>
    <row r="367" spans="1:65" s="2" customFormat="1" ht="19.2">
      <c r="A367" s="31"/>
      <c r="B367" s="32"/>
      <c r="C367" s="33"/>
      <c r="D367" s="185" t="s">
        <v>144</v>
      </c>
      <c r="E367" s="33"/>
      <c r="F367" s="186" t="s">
        <v>767</v>
      </c>
      <c r="G367" s="33"/>
      <c r="H367" s="33"/>
      <c r="I367" s="187"/>
      <c r="J367" s="33"/>
      <c r="K367" s="33"/>
      <c r="L367" s="36"/>
      <c r="M367" s="188"/>
      <c r="N367" s="189"/>
      <c r="O367" s="61"/>
      <c r="P367" s="61"/>
      <c r="Q367" s="61"/>
      <c r="R367" s="61"/>
      <c r="S367" s="61"/>
      <c r="T367" s="62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4" t="s">
        <v>144</v>
      </c>
      <c r="AU367" s="14" t="s">
        <v>85</v>
      </c>
    </row>
    <row r="368" spans="1:65" s="2" customFormat="1" ht="13.8" customHeight="1">
      <c r="A368" s="31"/>
      <c r="B368" s="32"/>
      <c r="C368" s="171" t="s">
        <v>768</v>
      </c>
      <c r="D368" s="171" t="s">
        <v>138</v>
      </c>
      <c r="E368" s="172" t="s">
        <v>769</v>
      </c>
      <c r="F368" s="173" t="s">
        <v>770</v>
      </c>
      <c r="G368" s="174" t="s">
        <v>153</v>
      </c>
      <c r="H368" s="175">
        <v>46.3</v>
      </c>
      <c r="I368" s="176"/>
      <c r="J368" s="177">
        <f>ROUND(I368*H368,2)</f>
        <v>0</v>
      </c>
      <c r="K368" s="178"/>
      <c r="L368" s="36"/>
      <c r="M368" s="179" t="s">
        <v>19</v>
      </c>
      <c r="N368" s="180" t="s">
        <v>46</v>
      </c>
      <c r="O368" s="61"/>
      <c r="P368" s="181">
        <f>O368*H368</f>
        <v>0</v>
      </c>
      <c r="Q368" s="181">
        <v>2.1000000000000001E-4</v>
      </c>
      <c r="R368" s="181">
        <f>Q368*H368</f>
        <v>9.722999999999999E-3</v>
      </c>
      <c r="S368" s="181">
        <v>0</v>
      </c>
      <c r="T368" s="182">
        <f>S368*H368</f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83" t="s">
        <v>217</v>
      </c>
      <c r="AT368" s="183" t="s">
        <v>138</v>
      </c>
      <c r="AU368" s="183" t="s">
        <v>85</v>
      </c>
      <c r="AY368" s="14" t="s">
        <v>135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14" t="s">
        <v>83</v>
      </c>
      <c r="BK368" s="184">
        <f>ROUND(I368*H368,2)</f>
        <v>0</v>
      </c>
      <c r="BL368" s="14" t="s">
        <v>217</v>
      </c>
      <c r="BM368" s="183" t="s">
        <v>771</v>
      </c>
    </row>
    <row r="369" spans="1:65" s="2" customFormat="1" ht="19.2">
      <c r="A369" s="31"/>
      <c r="B369" s="32"/>
      <c r="C369" s="33"/>
      <c r="D369" s="185" t="s">
        <v>144</v>
      </c>
      <c r="E369" s="33"/>
      <c r="F369" s="186" t="s">
        <v>772</v>
      </c>
      <c r="G369" s="33"/>
      <c r="H369" s="33"/>
      <c r="I369" s="187"/>
      <c r="J369" s="33"/>
      <c r="K369" s="33"/>
      <c r="L369" s="36"/>
      <c r="M369" s="188"/>
      <c r="N369" s="189"/>
      <c r="O369" s="61"/>
      <c r="P369" s="61"/>
      <c r="Q369" s="61"/>
      <c r="R369" s="61"/>
      <c r="S369" s="61"/>
      <c r="T369" s="62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4" t="s">
        <v>144</v>
      </c>
      <c r="AU369" s="14" t="s">
        <v>85</v>
      </c>
    </row>
    <row r="370" spans="1:65" s="12" customFormat="1" ht="22.8" customHeight="1">
      <c r="B370" s="155"/>
      <c r="C370" s="156"/>
      <c r="D370" s="157" t="s">
        <v>74</v>
      </c>
      <c r="E370" s="169" t="s">
        <v>773</v>
      </c>
      <c r="F370" s="169" t="s">
        <v>774</v>
      </c>
      <c r="G370" s="156"/>
      <c r="H370" s="156"/>
      <c r="I370" s="159"/>
      <c r="J370" s="170">
        <f>BK370</f>
        <v>0</v>
      </c>
      <c r="K370" s="156"/>
      <c r="L370" s="161"/>
      <c r="M370" s="162"/>
      <c r="N370" s="163"/>
      <c r="O370" s="163"/>
      <c r="P370" s="164">
        <f>SUM(P371:P384)</f>
        <v>0</v>
      </c>
      <c r="Q370" s="163"/>
      <c r="R370" s="164">
        <f>SUM(R371:R384)</f>
        <v>1.00064533</v>
      </c>
      <c r="S370" s="163"/>
      <c r="T370" s="165">
        <f>SUM(T371:T384)</f>
        <v>0.20779765000000003</v>
      </c>
      <c r="AR370" s="166" t="s">
        <v>85</v>
      </c>
      <c r="AT370" s="167" t="s">
        <v>74</v>
      </c>
      <c r="AU370" s="167" t="s">
        <v>83</v>
      </c>
      <c r="AY370" s="166" t="s">
        <v>135</v>
      </c>
      <c r="BK370" s="168">
        <f>SUM(BK371:BK384)</f>
        <v>0</v>
      </c>
    </row>
    <row r="371" spans="1:65" s="2" customFormat="1" ht="22.2" customHeight="1">
      <c r="A371" s="31"/>
      <c r="B371" s="32"/>
      <c r="C371" s="171" t="s">
        <v>775</v>
      </c>
      <c r="D371" s="171" t="s">
        <v>138</v>
      </c>
      <c r="E371" s="172" t="s">
        <v>776</v>
      </c>
      <c r="F371" s="173" t="s">
        <v>777</v>
      </c>
      <c r="G371" s="174" t="s">
        <v>153</v>
      </c>
      <c r="H371" s="175">
        <v>1340.6289999999999</v>
      </c>
      <c r="I371" s="176"/>
      <c r="J371" s="177">
        <f>ROUND(I371*H371,2)</f>
        <v>0</v>
      </c>
      <c r="K371" s="178"/>
      <c r="L371" s="36"/>
      <c r="M371" s="179" t="s">
        <v>19</v>
      </c>
      <c r="N371" s="180" t="s">
        <v>46</v>
      </c>
      <c r="O371" s="61"/>
      <c r="P371" s="181">
        <f>O371*H371</f>
        <v>0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83" t="s">
        <v>217</v>
      </c>
      <c r="AT371" s="183" t="s">
        <v>138</v>
      </c>
      <c r="AU371" s="183" t="s">
        <v>85</v>
      </c>
      <c r="AY371" s="14" t="s">
        <v>135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4" t="s">
        <v>83</v>
      </c>
      <c r="BK371" s="184">
        <f>ROUND(I371*H371,2)</f>
        <v>0</v>
      </c>
      <c r="BL371" s="14" t="s">
        <v>217</v>
      </c>
      <c r="BM371" s="183" t="s">
        <v>778</v>
      </c>
    </row>
    <row r="372" spans="1:65" s="2" customFormat="1" ht="10.199999999999999">
      <c r="A372" s="31"/>
      <c r="B372" s="32"/>
      <c r="C372" s="33"/>
      <c r="D372" s="185" t="s">
        <v>144</v>
      </c>
      <c r="E372" s="33"/>
      <c r="F372" s="186" t="s">
        <v>779</v>
      </c>
      <c r="G372" s="33"/>
      <c r="H372" s="33"/>
      <c r="I372" s="187"/>
      <c r="J372" s="33"/>
      <c r="K372" s="33"/>
      <c r="L372" s="36"/>
      <c r="M372" s="188"/>
      <c r="N372" s="189"/>
      <c r="O372" s="61"/>
      <c r="P372" s="61"/>
      <c r="Q372" s="61"/>
      <c r="R372" s="61"/>
      <c r="S372" s="61"/>
      <c r="T372" s="62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144</v>
      </c>
      <c r="AU372" s="14" t="s">
        <v>85</v>
      </c>
    </row>
    <row r="373" spans="1:65" s="2" customFormat="1" ht="13.8" customHeight="1">
      <c r="A373" s="31"/>
      <c r="B373" s="32"/>
      <c r="C373" s="171" t="s">
        <v>780</v>
      </c>
      <c r="D373" s="171" t="s">
        <v>138</v>
      </c>
      <c r="E373" s="172" t="s">
        <v>781</v>
      </c>
      <c r="F373" s="173" t="s">
        <v>782</v>
      </c>
      <c r="G373" s="174" t="s">
        <v>153</v>
      </c>
      <c r="H373" s="175">
        <v>670.31500000000005</v>
      </c>
      <c r="I373" s="176"/>
      <c r="J373" s="177">
        <f>ROUND(I373*H373,2)</f>
        <v>0</v>
      </c>
      <c r="K373" s="178"/>
      <c r="L373" s="36"/>
      <c r="M373" s="179" t="s">
        <v>19</v>
      </c>
      <c r="N373" s="180" t="s">
        <v>46</v>
      </c>
      <c r="O373" s="61"/>
      <c r="P373" s="181">
        <f>O373*H373</f>
        <v>0</v>
      </c>
      <c r="Q373" s="181">
        <v>1E-3</v>
      </c>
      <c r="R373" s="181">
        <f>Q373*H373</f>
        <v>0.67031500000000011</v>
      </c>
      <c r="S373" s="181">
        <v>3.1E-4</v>
      </c>
      <c r="T373" s="182">
        <f>S373*H373</f>
        <v>0.20779765000000003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83" t="s">
        <v>217</v>
      </c>
      <c r="AT373" s="183" t="s">
        <v>138</v>
      </c>
      <c r="AU373" s="183" t="s">
        <v>85</v>
      </c>
      <c r="AY373" s="14" t="s">
        <v>135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4" t="s">
        <v>83</v>
      </c>
      <c r="BK373" s="184">
        <f>ROUND(I373*H373,2)</f>
        <v>0</v>
      </c>
      <c r="BL373" s="14" t="s">
        <v>217</v>
      </c>
      <c r="BM373" s="183" t="s">
        <v>783</v>
      </c>
    </row>
    <row r="374" spans="1:65" s="2" customFormat="1" ht="10.199999999999999">
      <c r="A374" s="31"/>
      <c r="B374" s="32"/>
      <c r="C374" s="33"/>
      <c r="D374" s="185" t="s">
        <v>144</v>
      </c>
      <c r="E374" s="33"/>
      <c r="F374" s="186" t="s">
        <v>784</v>
      </c>
      <c r="G374" s="33"/>
      <c r="H374" s="33"/>
      <c r="I374" s="187"/>
      <c r="J374" s="33"/>
      <c r="K374" s="33"/>
      <c r="L374" s="36"/>
      <c r="M374" s="188"/>
      <c r="N374" s="189"/>
      <c r="O374" s="61"/>
      <c r="P374" s="61"/>
      <c r="Q374" s="61"/>
      <c r="R374" s="61"/>
      <c r="S374" s="61"/>
      <c r="T374" s="62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144</v>
      </c>
      <c r="AU374" s="14" t="s">
        <v>85</v>
      </c>
    </row>
    <row r="375" spans="1:65" s="2" customFormat="1" ht="22.2" customHeight="1">
      <c r="A375" s="31"/>
      <c r="B375" s="32"/>
      <c r="C375" s="171" t="s">
        <v>785</v>
      </c>
      <c r="D375" s="171" t="s">
        <v>138</v>
      </c>
      <c r="E375" s="172" t="s">
        <v>786</v>
      </c>
      <c r="F375" s="173" t="s">
        <v>787</v>
      </c>
      <c r="G375" s="174" t="s">
        <v>153</v>
      </c>
      <c r="H375" s="175">
        <v>670.31500000000005</v>
      </c>
      <c r="I375" s="176"/>
      <c r="J375" s="177">
        <f>ROUND(I375*H375,2)</f>
        <v>0</v>
      </c>
      <c r="K375" s="178"/>
      <c r="L375" s="36"/>
      <c r="M375" s="179" t="s">
        <v>19</v>
      </c>
      <c r="N375" s="180" t="s">
        <v>46</v>
      </c>
      <c r="O375" s="61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83" t="s">
        <v>217</v>
      </c>
      <c r="AT375" s="183" t="s">
        <v>138</v>
      </c>
      <c r="AU375" s="183" t="s">
        <v>85</v>
      </c>
      <c r="AY375" s="14" t="s">
        <v>135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4" t="s">
        <v>83</v>
      </c>
      <c r="BK375" s="184">
        <f>ROUND(I375*H375,2)</f>
        <v>0</v>
      </c>
      <c r="BL375" s="14" t="s">
        <v>217</v>
      </c>
      <c r="BM375" s="183" t="s">
        <v>788</v>
      </c>
    </row>
    <row r="376" spans="1:65" s="2" customFormat="1" ht="19.2">
      <c r="A376" s="31"/>
      <c r="B376" s="32"/>
      <c r="C376" s="33"/>
      <c r="D376" s="185" t="s">
        <v>144</v>
      </c>
      <c r="E376" s="33"/>
      <c r="F376" s="186" t="s">
        <v>787</v>
      </c>
      <c r="G376" s="33"/>
      <c r="H376" s="33"/>
      <c r="I376" s="187"/>
      <c r="J376" s="33"/>
      <c r="K376" s="33"/>
      <c r="L376" s="36"/>
      <c r="M376" s="188"/>
      <c r="N376" s="189"/>
      <c r="O376" s="61"/>
      <c r="P376" s="61"/>
      <c r="Q376" s="61"/>
      <c r="R376" s="61"/>
      <c r="S376" s="61"/>
      <c r="T376" s="62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144</v>
      </c>
      <c r="AU376" s="14" t="s">
        <v>85</v>
      </c>
    </row>
    <row r="377" spans="1:65" s="2" customFormat="1" ht="22.2" customHeight="1">
      <c r="A377" s="31"/>
      <c r="B377" s="32"/>
      <c r="C377" s="171" t="s">
        <v>789</v>
      </c>
      <c r="D377" s="171" t="s">
        <v>138</v>
      </c>
      <c r="E377" s="172" t="s">
        <v>790</v>
      </c>
      <c r="F377" s="173" t="s">
        <v>791</v>
      </c>
      <c r="G377" s="174" t="s">
        <v>164</v>
      </c>
      <c r="H377" s="175">
        <v>200</v>
      </c>
      <c r="I377" s="176"/>
      <c r="J377" s="177">
        <f>ROUND(I377*H377,2)</f>
        <v>0</v>
      </c>
      <c r="K377" s="178"/>
      <c r="L377" s="36"/>
      <c r="M377" s="179" t="s">
        <v>19</v>
      </c>
      <c r="N377" s="180" t="s">
        <v>46</v>
      </c>
      <c r="O377" s="61"/>
      <c r="P377" s="181">
        <f>O377*H377</f>
        <v>0</v>
      </c>
      <c r="Q377" s="181">
        <v>4.8000000000000001E-4</v>
      </c>
      <c r="R377" s="181">
        <f>Q377*H377</f>
        <v>9.6000000000000002E-2</v>
      </c>
      <c r="S377" s="181">
        <v>0</v>
      </c>
      <c r="T377" s="182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83" t="s">
        <v>217</v>
      </c>
      <c r="AT377" s="183" t="s">
        <v>138</v>
      </c>
      <c r="AU377" s="183" t="s">
        <v>85</v>
      </c>
      <c r="AY377" s="14" t="s">
        <v>135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14" t="s">
        <v>83</v>
      </c>
      <c r="BK377" s="184">
        <f>ROUND(I377*H377,2)</f>
        <v>0</v>
      </c>
      <c r="BL377" s="14" t="s">
        <v>217</v>
      </c>
      <c r="BM377" s="183" t="s">
        <v>792</v>
      </c>
    </row>
    <row r="378" spans="1:65" s="2" customFormat="1" ht="19.2">
      <c r="A378" s="31"/>
      <c r="B378" s="32"/>
      <c r="C378" s="33"/>
      <c r="D378" s="185" t="s">
        <v>144</v>
      </c>
      <c r="E378" s="33"/>
      <c r="F378" s="186" t="s">
        <v>793</v>
      </c>
      <c r="G378" s="33"/>
      <c r="H378" s="33"/>
      <c r="I378" s="187"/>
      <c r="J378" s="33"/>
      <c r="K378" s="33"/>
      <c r="L378" s="36"/>
      <c r="M378" s="188"/>
      <c r="N378" s="189"/>
      <c r="O378" s="61"/>
      <c r="P378" s="61"/>
      <c r="Q378" s="61"/>
      <c r="R378" s="61"/>
      <c r="S378" s="61"/>
      <c r="T378" s="62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144</v>
      </c>
      <c r="AU378" s="14" t="s">
        <v>85</v>
      </c>
    </row>
    <row r="379" spans="1:65" s="2" customFormat="1" ht="22.2" customHeight="1">
      <c r="A379" s="31"/>
      <c r="B379" s="32"/>
      <c r="C379" s="171" t="s">
        <v>794</v>
      </c>
      <c r="D379" s="171" t="s">
        <v>138</v>
      </c>
      <c r="E379" s="172" t="s">
        <v>795</v>
      </c>
      <c r="F379" s="173" t="s">
        <v>796</v>
      </c>
      <c r="G379" s="174" t="s">
        <v>153</v>
      </c>
      <c r="H379" s="175">
        <v>1340.6289999999999</v>
      </c>
      <c r="I379" s="176"/>
      <c r="J379" s="177">
        <f>ROUND(I379*H379,2)</f>
        <v>0</v>
      </c>
      <c r="K379" s="178"/>
      <c r="L379" s="36"/>
      <c r="M379" s="179" t="s">
        <v>19</v>
      </c>
      <c r="N379" s="180" t="s">
        <v>46</v>
      </c>
      <c r="O379" s="61"/>
      <c r="P379" s="181">
        <f>O379*H379</f>
        <v>0</v>
      </c>
      <c r="Q379" s="181">
        <v>1.3999999999999999E-4</v>
      </c>
      <c r="R379" s="181">
        <f>Q379*H379</f>
        <v>0.18768805999999996</v>
      </c>
      <c r="S379" s="181">
        <v>0</v>
      </c>
      <c r="T379" s="182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83" t="s">
        <v>217</v>
      </c>
      <c r="AT379" s="183" t="s">
        <v>138</v>
      </c>
      <c r="AU379" s="183" t="s">
        <v>85</v>
      </c>
      <c r="AY379" s="14" t="s">
        <v>135</v>
      </c>
      <c r="BE379" s="184">
        <f>IF(N379="základní",J379,0)</f>
        <v>0</v>
      </c>
      <c r="BF379" s="184">
        <f>IF(N379="snížená",J379,0)</f>
        <v>0</v>
      </c>
      <c r="BG379" s="184">
        <f>IF(N379="zákl. přenesená",J379,0)</f>
        <v>0</v>
      </c>
      <c r="BH379" s="184">
        <f>IF(N379="sníž. přenesená",J379,0)</f>
        <v>0</v>
      </c>
      <c r="BI379" s="184">
        <f>IF(N379="nulová",J379,0)</f>
        <v>0</v>
      </c>
      <c r="BJ379" s="14" t="s">
        <v>83</v>
      </c>
      <c r="BK379" s="184">
        <f>ROUND(I379*H379,2)</f>
        <v>0</v>
      </c>
      <c r="BL379" s="14" t="s">
        <v>217</v>
      </c>
      <c r="BM379" s="183" t="s">
        <v>797</v>
      </c>
    </row>
    <row r="380" spans="1:65" s="2" customFormat="1" ht="28.8">
      <c r="A380" s="31"/>
      <c r="B380" s="32"/>
      <c r="C380" s="33"/>
      <c r="D380" s="185" t="s">
        <v>144</v>
      </c>
      <c r="E380" s="33"/>
      <c r="F380" s="186" t="s">
        <v>798</v>
      </c>
      <c r="G380" s="33"/>
      <c r="H380" s="33"/>
      <c r="I380" s="187"/>
      <c r="J380" s="33"/>
      <c r="K380" s="33"/>
      <c r="L380" s="36"/>
      <c r="M380" s="188"/>
      <c r="N380" s="189"/>
      <c r="O380" s="61"/>
      <c r="P380" s="61"/>
      <c r="Q380" s="61"/>
      <c r="R380" s="61"/>
      <c r="S380" s="61"/>
      <c r="T380" s="62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144</v>
      </c>
      <c r="AU380" s="14" t="s">
        <v>85</v>
      </c>
    </row>
    <row r="381" spans="1:65" s="2" customFormat="1" ht="34.799999999999997" customHeight="1">
      <c r="A381" s="31"/>
      <c r="B381" s="32"/>
      <c r="C381" s="171" t="s">
        <v>799</v>
      </c>
      <c r="D381" s="171" t="s">
        <v>138</v>
      </c>
      <c r="E381" s="172" t="s">
        <v>800</v>
      </c>
      <c r="F381" s="173" t="s">
        <v>801</v>
      </c>
      <c r="G381" s="174" t="s">
        <v>153</v>
      </c>
      <c r="H381" s="175">
        <v>865.54899999999998</v>
      </c>
      <c r="I381" s="176"/>
      <c r="J381" s="177">
        <f>ROUND(I381*H381,2)</f>
        <v>0</v>
      </c>
      <c r="K381" s="178"/>
      <c r="L381" s="36"/>
      <c r="M381" s="179" t="s">
        <v>19</v>
      </c>
      <c r="N381" s="180" t="s">
        <v>46</v>
      </c>
      <c r="O381" s="61"/>
      <c r="P381" s="181">
        <f>O381*H381</f>
        <v>0</v>
      </c>
      <c r="Q381" s="181">
        <v>1.0000000000000001E-5</v>
      </c>
      <c r="R381" s="181">
        <f>Q381*H381</f>
        <v>8.6554900000000001E-3</v>
      </c>
      <c r="S381" s="181">
        <v>0</v>
      </c>
      <c r="T381" s="182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83" t="s">
        <v>217</v>
      </c>
      <c r="AT381" s="183" t="s">
        <v>138</v>
      </c>
      <c r="AU381" s="183" t="s">
        <v>85</v>
      </c>
      <c r="AY381" s="14" t="s">
        <v>135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4" t="s">
        <v>83</v>
      </c>
      <c r="BK381" s="184">
        <f>ROUND(I381*H381,2)</f>
        <v>0</v>
      </c>
      <c r="BL381" s="14" t="s">
        <v>217</v>
      </c>
      <c r="BM381" s="183" t="s">
        <v>802</v>
      </c>
    </row>
    <row r="382" spans="1:65" s="2" customFormat="1" ht="28.8">
      <c r="A382" s="31"/>
      <c r="B382" s="32"/>
      <c r="C382" s="33"/>
      <c r="D382" s="185" t="s">
        <v>144</v>
      </c>
      <c r="E382" s="33"/>
      <c r="F382" s="186" t="s">
        <v>803</v>
      </c>
      <c r="G382" s="33"/>
      <c r="H382" s="33"/>
      <c r="I382" s="187"/>
      <c r="J382" s="33"/>
      <c r="K382" s="33"/>
      <c r="L382" s="36"/>
      <c r="M382" s="188"/>
      <c r="N382" s="189"/>
      <c r="O382" s="61"/>
      <c r="P382" s="61"/>
      <c r="Q382" s="61"/>
      <c r="R382" s="61"/>
      <c r="S382" s="61"/>
      <c r="T382" s="62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144</v>
      </c>
      <c r="AU382" s="14" t="s">
        <v>85</v>
      </c>
    </row>
    <row r="383" spans="1:65" s="2" customFormat="1" ht="22.2" customHeight="1">
      <c r="A383" s="31"/>
      <c r="B383" s="32"/>
      <c r="C383" s="171" t="s">
        <v>804</v>
      </c>
      <c r="D383" s="171" t="s">
        <v>138</v>
      </c>
      <c r="E383" s="172" t="s">
        <v>805</v>
      </c>
      <c r="F383" s="173" t="s">
        <v>806</v>
      </c>
      <c r="G383" s="174" t="s">
        <v>153</v>
      </c>
      <c r="H383" s="175">
        <v>146.10300000000001</v>
      </c>
      <c r="I383" s="176"/>
      <c r="J383" s="177">
        <f>ROUND(I383*H383,2)</f>
        <v>0</v>
      </c>
      <c r="K383" s="178"/>
      <c r="L383" s="36"/>
      <c r="M383" s="179" t="s">
        <v>19</v>
      </c>
      <c r="N383" s="180" t="s">
        <v>46</v>
      </c>
      <c r="O383" s="61"/>
      <c r="P383" s="181">
        <f>O383*H383</f>
        <v>0</v>
      </c>
      <c r="Q383" s="181">
        <v>2.5999999999999998E-4</v>
      </c>
      <c r="R383" s="181">
        <f>Q383*H383</f>
        <v>3.7986779999999998E-2</v>
      </c>
      <c r="S383" s="181">
        <v>0</v>
      </c>
      <c r="T383" s="182">
        <f>S383*H383</f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83" t="s">
        <v>217</v>
      </c>
      <c r="AT383" s="183" t="s">
        <v>138</v>
      </c>
      <c r="AU383" s="183" t="s">
        <v>85</v>
      </c>
      <c r="AY383" s="14" t="s">
        <v>135</v>
      </c>
      <c r="BE383" s="184">
        <f>IF(N383="základní",J383,0)</f>
        <v>0</v>
      </c>
      <c r="BF383" s="184">
        <f>IF(N383="snížená",J383,0)</f>
        <v>0</v>
      </c>
      <c r="BG383" s="184">
        <f>IF(N383="zákl. přenesená",J383,0)</f>
        <v>0</v>
      </c>
      <c r="BH383" s="184">
        <f>IF(N383="sníž. přenesená",J383,0)</f>
        <v>0</v>
      </c>
      <c r="BI383" s="184">
        <f>IF(N383="nulová",J383,0)</f>
        <v>0</v>
      </c>
      <c r="BJ383" s="14" t="s">
        <v>83</v>
      </c>
      <c r="BK383" s="184">
        <f>ROUND(I383*H383,2)</f>
        <v>0</v>
      </c>
      <c r="BL383" s="14" t="s">
        <v>217</v>
      </c>
      <c r="BM383" s="183" t="s">
        <v>807</v>
      </c>
    </row>
    <row r="384" spans="1:65" s="2" customFormat="1" ht="19.2">
      <c r="A384" s="31"/>
      <c r="B384" s="32"/>
      <c r="C384" s="33"/>
      <c r="D384" s="185" t="s">
        <v>144</v>
      </c>
      <c r="E384" s="33"/>
      <c r="F384" s="186" t="s">
        <v>808</v>
      </c>
      <c r="G384" s="33"/>
      <c r="H384" s="33"/>
      <c r="I384" s="187"/>
      <c r="J384" s="33"/>
      <c r="K384" s="33"/>
      <c r="L384" s="36"/>
      <c r="M384" s="188"/>
      <c r="N384" s="189"/>
      <c r="O384" s="61"/>
      <c r="P384" s="61"/>
      <c r="Q384" s="61"/>
      <c r="R384" s="61"/>
      <c r="S384" s="61"/>
      <c r="T384" s="62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T384" s="14" t="s">
        <v>144</v>
      </c>
      <c r="AU384" s="14" t="s">
        <v>85</v>
      </c>
    </row>
    <row r="385" spans="1:65" s="12" customFormat="1" ht="22.8" customHeight="1">
      <c r="B385" s="155"/>
      <c r="C385" s="156"/>
      <c r="D385" s="157" t="s">
        <v>74</v>
      </c>
      <c r="E385" s="169" t="s">
        <v>809</v>
      </c>
      <c r="F385" s="169" t="s">
        <v>810</v>
      </c>
      <c r="G385" s="156"/>
      <c r="H385" s="156"/>
      <c r="I385" s="159"/>
      <c r="J385" s="170">
        <f>BK385</f>
        <v>0</v>
      </c>
      <c r="K385" s="156"/>
      <c r="L385" s="161"/>
      <c r="M385" s="162"/>
      <c r="N385" s="163"/>
      <c r="O385" s="163"/>
      <c r="P385" s="164">
        <f>SUM(P386:P387)</f>
        <v>0</v>
      </c>
      <c r="Q385" s="163"/>
      <c r="R385" s="164">
        <f>SUM(R386:R387)</f>
        <v>0</v>
      </c>
      <c r="S385" s="163"/>
      <c r="T385" s="165">
        <f>SUM(T386:T387)</f>
        <v>0</v>
      </c>
      <c r="AR385" s="166" t="s">
        <v>85</v>
      </c>
      <c r="AT385" s="167" t="s">
        <v>74</v>
      </c>
      <c r="AU385" s="167" t="s">
        <v>83</v>
      </c>
      <c r="AY385" s="166" t="s">
        <v>135</v>
      </c>
      <c r="BK385" s="168">
        <f>SUM(BK386:BK387)</f>
        <v>0</v>
      </c>
    </row>
    <row r="386" spans="1:65" s="2" customFormat="1" ht="22.2" customHeight="1">
      <c r="A386" s="31"/>
      <c r="B386" s="32"/>
      <c r="C386" s="171" t="s">
        <v>811</v>
      </c>
      <c r="D386" s="171" t="s">
        <v>138</v>
      </c>
      <c r="E386" s="172" t="s">
        <v>812</v>
      </c>
      <c r="F386" s="173" t="s">
        <v>813</v>
      </c>
      <c r="G386" s="174" t="s">
        <v>153</v>
      </c>
      <c r="H386" s="175">
        <v>75.959999999999994</v>
      </c>
      <c r="I386" s="176"/>
      <c r="J386" s="177">
        <f>ROUND(I386*H386,2)</f>
        <v>0</v>
      </c>
      <c r="K386" s="178"/>
      <c r="L386" s="36"/>
      <c r="M386" s="179" t="s">
        <v>19</v>
      </c>
      <c r="N386" s="180" t="s">
        <v>46</v>
      </c>
      <c r="O386" s="61"/>
      <c r="P386" s="181">
        <f>O386*H386</f>
        <v>0</v>
      </c>
      <c r="Q386" s="181">
        <v>0</v>
      </c>
      <c r="R386" s="181">
        <f>Q386*H386</f>
        <v>0</v>
      </c>
      <c r="S386" s="181">
        <v>0</v>
      </c>
      <c r="T386" s="182">
        <f>S386*H386</f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83" t="s">
        <v>217</v>
      </c>
      <c r="AT386" s="183" t="s">
        <v>138</v>
      </c>
      <c r="AU386" s="183" t="s">
        <v>85</v>
      </c>
      <c r="AY386" s="14" t="s">
        <v>135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4" t="s">
        <v>83</v>
      </c>
      <c r="BK386" s="184">
        <f>ROUND(I386*H386,2)</f>
        <v>0</v>
      </c>
      <c r="BL386" s="14" t="s">
        <v>217</v>
      </c>
      <c r="BM386" s="183" t="s">
        <v>814</v>
      </c>
    </row>
    <row r="387" spans="1:65" s="2" customFormat="1" ht="19.2">
      <c r="A387" s="31"/>
      <c r="B387" s="32"/>
      <c r="C387" s="33"/>
      <c r="D387" s="185" t="s">
        <v>144</v>
      </c>
      <c r="E387" s="33"/>
      <c r="F387" s="186" t="s">
        <v>815</v>
      </c>
      <c r="G387" s="33"/>
      <c r="H387" s="33"/>
      <c r="I387" s="187"/>
      <c r="J387" s="33"/>
      <c r="K387" s="33"/>
      <c r="L387" s="36"/>
      <c r="M387" s="201"/>
      <c r="N387" s="202"/>
      <c r="O387" s="203"/>
      <c r="P387" s="203"/>
      <c r="Q387" s="203"/>
      <c r="R387" s="203"/>
      <c r="S387" s="203"/>
      <c r="T387" s="204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T387" s="14" t="s">
        <v>144</v>
      </c>
      <c r="AU387" s="14" t="s">
        <v>85</v>
      </c>
    </row>
    <row r="388" spans="1:65" s="2" customFormat="1" ht="6.9" customHeight="1">
      <c r="A388" s="31"/>
      <c r="B388" s="44"/>
      <c r="C388" s="45"/>
      <c r="D388" s="45"/>
      <c r="E388" s="45"/>
      <c r="F388" s="45"/>
      <c r="G388" s="45"/>
      <c r="H388" s="45"/>
      <c r="I388" s="45"/>
      <c r="J388" s="45"/>
      <c r="K388" s="45"/>
      <c r="L388" s="36"/>
      <c r="M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</row>
  </sheetData>
  <sheetProtection algorithmName="SHA-512" hashValue="poKeBA9/TATzKac2UVY3nV8XZsHXi1Sjghuu8CLTU+8ushJqly35gd7VhB75OcGTe+Homxbn82c/EVo2a8laUw==" saltValue="OuXJEhDEeMBN6JAhc8qwLbo6eY4Q0SjUzrM27n4JlnJvi33cDKk7/mttHgYkaSOm33uVuGRoBbzn5cwIK8UpiQ==" spinCount="100000" sheet="1" objects="1" scenarios="1" formatColumns="0" formatRows="0" autoFilter="0"/>
  <autoFilter ref="C99:K387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topLeftCell="A33" workbookViewId="0"/>
  </sheetViews>
  <sheetFormatPr defaultRowHeight="12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0" width="21.5703125" style="1" customWidth="1"/>
    <col min="11" max="11" width="21.5703125" style="1" hidden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88</v>
      </c>
    </row>
    <row r="3" spans="1:46" s="1" customFormat="1" ht="6.9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85</v>
      </c>
    </row>
    <row r="4" spans="1:46" s="1" customFormat="1" ht="24.9" customHeight="1">
      <c r="B4" s="17"/>
      <c r="D4" s="100" t="s">
        <v>92</v>
      </c>
      <c r="L4" s="17"/>
      <c r="M4" s="101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4.4" customHeight="1">
      <c r="B7" s="17"/>
      <c r="E7" s="245" t="str">
        <f>'Rekapitulace stavby'!K6</f>
        <v>Provizorní MŠ Česká Třebová - Lhotka</v>
      </c>
      <c r="F7" s="246"/>
      <c r="G7" s="246"/>
      <c r="H7" s="246"/>
      <c r="L7" s="17"/>
    </row>
    <row r="8" spans="1:46" s="2" customFormat="1" ht="12" customHeight="1">
      <c r="A8" s="31"/>
      <c r="B8" s="36"/>
      <c r="C8" s="31"/>
      <c r="D8" s="102" t="s">
        <v>93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" customHeight="1">
      <c r="A9" s="31"/>
      <c r="B9" s="36"/>
      <c r="C9" s="31"/>
      <c r="D9" s="31"/>
      <c r="E9" s="247" t="s">
        <v>816</v>
      </c>
      <c r="F9" s="248"/>
      <c r="G9" s="248"/>
      <c r="H9" s="248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10. 8. 2020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19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30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49" t="str">
        <f>'Rekapitulace stavby'!E14</f>
        <v>Vyplň údaj</v>
      </c>
      <c r="F18" s="250"/>
      <c r="G18" s="250"/>
      <c r="H18" s="250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32</v>
      </c>
      <c r="E20" s="31"/>
      <c r="F20" s="31"/>
      <c r="G20" s="31"/>
      <c r="H20" s="31"/>
      <c r="I20" s="102" t="s">
        <v>26</v>
      </c>
      <c r="J20" s="104" t="s">
        <v>33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35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37</v>
      </c>
      <c r="E23" s="31"/>
      <c r="F23" s="31"/>
      <c r="G23" s="31"/>
      <c r="H23" s="31"/>
      <c r="I23" s="102" t="s">
        <v>26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">
        <v>38</v>
      </c>
      <c r="F24" s="31"/>
      <c r="G24" s="31"/>
      <c r="H24" s="31"/>
      <c r="I24" s="102" t="s">
        <v>29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39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" customHeight="1">
      <c r="A27" s="106"/>
      <c r="B27" s="107"/>
      <c r="C27" s="106"/>
      <c r="D27" s="106"/>
      <c r="E27" s="251" t="s">
        <v>19</v>
      </c>
      <c r="F27" s="251"/>
      <c r="G27" s="251"/>
      <c r="H27" s="251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41</v>
      </c>
      <c r="E30" s="31"/>
      <c r="F30" s="31"/>
      <c r="G30" s="31"/>
      <c r="H30" s="31"/>
      <c r="I30" s="31"/>
      <c r="J30" s="111">
        <f>ROUND(J87,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2" t="s">
        <v>43</v>
      </c>
      <c r="G32" s="31"/>
      <c r="H32" s="31"/>
      <c r="I32" s="112" t="s">
        <v>42</v>
      </c>
      <c r="J32" s="112" t="s">
        <v>44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3" t="s">
        <v>45</v>
      </c>
      <c r="E33" s="102" t="s">
        <v>46</v>
      </c>
      <c r="F33" s="114">
        <f>ROUND((SUM(BE87:BE139)),  2)</f>
        <v>0</v>
      </c>
      <c r="G33" s="31"/>
      <c r="H33" s="31"/>
      <c r="I33" s="115">
        <v>0.21</v>
      </c>
      <c r="J33" s="114">
        <f>ROUND(((SUM(BE87:BE139))*I33),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2" t="s">
        <v>47</v>
      </c>
      <c r="F34" s="114">
        <f>ROUND((SUM(BF87:BF139)),  2)</f>
        <v>0</v>
      </c>
      <c r="G34" s="31"/>
      <c r="H34" s="31"/>
      <c r="I34" s="115">
        <v>0.15</v>
      </c>
      <c r="J34" s="114">
        <f>ROUND(((SUM(BF87:BF139))*I34),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2" t="s">
        <v>48</v>
      </c>
      <c r="F35" s="114">
        <f>ROUND((SUM(BG87:BG139)),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2" t="s">
        <v>49</v>
      </c>
      <c r="F36" s="114">
        <f>ROUND((SUM(BH87:BH139)),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2" t="s">
        <v>50</v>
      </c>
      <c r="F37" s="114">
        <f>ROUND((SUM(BI87:BI139)),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51</v>
      </c>
      <c r="E39" s="118"/>
      <c r="F39" s="118"/>
      <c r="G39" s="119" t="s">
        <v>52</v>
      </c>
      <c r="H39" s="120" t="s">
        <v>53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" hidden="1" customHeight="1">
      <c r="A45" s="31"/>
      <c r="B45" s="32"/>
      <c r="C45" s="20" t="s">
        <v>95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4.4" hidden="1" customHeight="1">
      <c r="A48" s="31"/>
      <c r="B48" s="32"/>
      <c r="C48" s="33"/>
      <c r="D48" s="33"/>
      <c r="E48" s="252" t="str">
        <f>E7</f>
        <v>Provizorní MŠ Česká Třebová - Lhotka</v>
      </c>
      <c r="F48" s="253"/>
      <c r="G48" s="253"/>
      <c r="H48" s="253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93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4.4" hidden="1" customHeight="1">
      <c r="A50" s="31"/>
      <c r="B50" s="32"/>
      <c r="C50" s="33"/>
      <c r="D50" s="33"/>
      <c r="E50" s="224" t="str">
        <f>E9</f>
        <v>SO02 - Venkovní úpravy</v>
      </c>
      <c r="F50" s="254"/>
      <c r="G50" s="254"/>
      <c r="H50" s="254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>Česká Třebová</v>
      </c>
      <c r="G52" s="33"/>
      <c r="H52" s="33"/>
      <c r="I52" s="26" t="s">
        <v>23</v>
      </c>
      <c r="J52" s="56" t="str">
        <f>IF(J12="","",J12)</f>
        <v>10. 8. 2020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40.799999999999997" hidden="1" customHeight="1">
      <c r="A54" s="31"/>
      <c r="B54" s="32"/>
      <c r="C54" s="26" t="s">
        <v>25</v>
      </c>
      <c r="D54" s="33"/>
      <c r="E54" s="33"/>
      <c r="F54" s="24" t="str">
        <f>E15</f>
        <v>Město Česká Třebová</v>
      </c>
      <c r="G54" s="33"/>
      <c r="H54" s="33"/>
      <c r="I54" s="26" t="s">
        <v>32</v>
      </c>
      <c r="J54" s="29" t="str">
        <f>E21</f>
        <v>Projekce Žižkov s.r.o. Ústí nad Orlicí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6" hidden="1" customHeight="1">
      <c r="A55" s="31"/>
      <c r="B55" s="32"/>
      <c r="C55" s="26" t="s">
        <v>30</v>
      </c>
      <c r="D55" s="33"/>
      <c r="E55" s="33"/>
      <c r="F55" s="24" t="str">
        <f>IF(E18="","",E18)</f>
        <v>Vyplň údaj</v>
      </c>
      <c r="G55" s="33"/>
      <c r="H55" s="33"/>
      <c r="I55" s="26" t="s">
        <v>37</v>
      </c>
      <c r="J55" s="29" t="str">
        <f>E24</f>
        <v>ing. Vladimír Ent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96</v>
      </c>
      <c r="D57" s="128"/>
      <c r="E57" s="128"/>
      <c r="F57" s="128"/>
      <c r="G57" s="128"/>
      <c r="H57" s="128"/>
      <c r="I57" s="128"/>
      <c r="J57" s="129" t="s">
        <v>97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8" hidden="1" customHeight="1">
      <c r="A59" s="31"/>
      <c r="B59" s="32"/>
      <c r="C59" s="130" t="s">
        <v>73</v>
      </c>
      <c r="D59" s="33"/>
      <c r="E59" s="33"/>
      <c r="F59" s="33"/>
      <c r="G59" s="33"/>
      <c r="H59" s="33"/>
      <c r="I59" s="33"/>
      <c r="J59" s="74">
        <f>J87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98</v>
      </c>
    </row>
    <row r="60" spans="1:47" s="9" customFormat="1" ht="24.9" hidden="1" customHeight="1">
      <c r="B60" s="131"/>
      <c r="C60" s="132"/>
      <c r="D60" s="133" t="s">
        <v>99</v>
      </c>
      <c r="E60" s="134"/>
      <c r="F60" s="134"/>
      <c r="G60" s="134"/>
      <c r="H60" s="134"/>
      <c r="I60" s="134"/>
      <c r="J60" s="135">
        <f>J88</f>
        <v>0</v>
      </c>
      <c r="K60" s="132"/>
      <c r="L60" s="136"/>
    </row>
    <row r="61" spans="1:47" s="10" customFormat="1" ht="19.95" hidden="1" customHeight="1">
      <c r="B61" s="137"/>
      <c r="C61" s="138"/>
      <c r="D61" s="139" t="s">
        <v>817</v>
      </c>
      <c r="E61" s="140"/>
      <c r="F61" s="140"/>
      <c r="G61" s="140"/>
      <c r="H61" s="140"/>
      <c r="I61" s="140"/>
      <c r="J61" s="141">
        <f>J89</f>
        <v>0</v>
      </c>
      <c r="K61" s="138"/>
      <c r="L61" s="142"/>
    </row>
    <row r="62" spans="1:47" s="10" customFormat="1" ht="19.95" hidden="1" customHeight="1">
      <c r="B62" s="137"/>
      <c r="C62" s="138"/>
      <c r="D62" s="139" t="s">
        <v>100</v>
      </c>
      <c r="E62" s="140"/>
      <c r="F62" s="140"/>
      <c r="G62" s="140"/>
      <c r="H62" s="140"/>
      <c r="I62" s="140"/>
      <c r="J62" s="141">
        <f>J98</f>
        <v>0</v>
      </c>
      <c r="K62" s="138"/>
      <c r="L62" s="142"/>
    </row>
    <row r="63" spans="1:47" s="10" customFormat="1" ht="19.95" hidden="1" customHeight="1">
      <c r="B63" s="137"/>
      <c r="C63" s="138"/>
      <c r="D63" s="139" t="s">
        <v>818</v>
      </c>
      <c r="E63" s="140"/>
      <c r="F63" s="140"/>
      <c r="G63" s="140"/>
      <c r="H63" s="140"/>
      <c r="I63" s="140"/>
      <c r="J63" s="141">
        <f>J113</f>
        <v>0</v>
      </c>
      <c r="K63" s="138"/>
      <c r="L63" s="142"/>
    </row>
    <row r="64" spans="1:47" s="10" customFormat="1" ht="19.95" hidden="1" customHeight="1">
      <c r="B64" s="137"/>
      <c r="C64" s="138"/>
      <c r="D64" s="139" t="s">
        <v>103</v>
      </c>
      <c r="E64" s="140"/>
      <c r="F64" s="140"/>
      <c r="G64" s="140"/>
      <c r="H64" s="140"/>
      <c r="I64" s="140"/>
      <c r="J64" s="141">
        <f>J120</f>
        <v>0</v>
      </c>
      <c r="K64" s="138"/>
      <c r="L64" s="142"/>
    </row>
    <row r="65" spans="1:31" s="10" customFormat="1" ht="19.95" hidden="1" customHeight="1">
      <c r="B65" s="137"/>
      <c r="C65" s="138"/>
      <c r="D65" s="139" t="s">
        <v>105</v>
      </c>
      <c r="E65" s="140"/>
      <c r="F65" s="140"/>
      <c r="G65" s="140"/>
      <c r="H65" s="140"/>
      <c r="I65" s="140"/>
      <c r="J65" s="141">
        <f>J127</f>
        <v>0</v>
      </c>
      <c r="K65" s="138"/>
      <c r="L65" s="142"/>
    </row>
    <row r="66" spans="1:31" s="9" customFormat="1" ht="24.9" hidden="1" customHeight="1">
      <c r="B66" s="131"/>
      <c r="C66" s="132"/>
      <c r="D66" s="133" t="s">
        <v>106</v>
      </c>
      <c r="E66" s="134"/>
      <c r="F66" s="134"/>
      <c r="G66" s="134"/>
      <c r="H66" s="134"/>
      <c r="I66" s="134"/>
      <c r="J66" s="135">
        <f>J130</f>
        <v>0</v>
      </c>
      <c r="K66" s="132"/>
      <c r="L66" s="136"/>
    </row>
    <row r="67" spans="1:31" s="10" customFormat="1" ht="19.95" hidden="1" customHeight="1">
      <c r="B67" s="137"/>
      <c r="C67" s="138"/>
      <c r="D67" s="139" t="s">
        <v>113</v>
      </c>
      <c r="E67" s="140"/>
      <c r="F67" s="140"/>
      <c r="G67" s="140"/>
      <c r="H67" s="140"/>
      <c r="I67" s="140"/>
      <c r="J67" s="141">
        <f>J131</f>
        <v>0</v>
      </c>
      <c r="K67" s="138"/>
      <c r="L67" s="142"/>
    </row>
    <row r="68" spans="1:31" s="2" customFormat="1" ht="21.75" hidden="1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" hidden="1" customHeight="1">
      <c r="A69" s="31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ht="10.199999999999999" hidden="1"/>
    <row r="71" spans="1:31" ht="10.199999999999999" hidden="1"/>
    <row r="72" spans="1:31" ht="10.199999999999999" hidden="1"/>
    <row r="73" spans="1:31" s="2" customFormat="1" ht="6.9" customHeight="1">
      <c r="A73" s="31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24.9" customHeight="1">
      <c r="A74" s="31"/>
      <c r="B74" s="32"/>
      <c r="C74" s="20" t="s">
        <v>120</v>
      </c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16</v>
      </c>
      <c r="D76" s="33"/>
      <c r="E76" s="33"/>
      <c r="F76" s="33"/>
      <c r="G76" s="33"/>
      <c r="H76" s="33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32"/>
      <c r="C77" s="33"/>
      <c r="D77" s="33"/>
      <c r="E77" s="252" t="str">
        <f>E7</f>
        <v>Provizorní MŠ Česká Třebová - Lhotka</v>
      </c>
      <c r="F77" s="253"/>
      <c r="G77" s="253"/>
      <c r="H77" s="253"/>
      <c r="I77" s="33"/>
      <c r="J77" s="33"/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2" customHeight="1">
      <c r="A78" s="31"/>
      <c r="B78" s="32"/>
      <c r="C78" s="26" t="s">
        <v>93</v>
      </c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4.4" customHeight="1">
      <c r="A79" s="31"/>
      <c r="B79" s="32"/>
      <c r="C79" s="33"/>
      <c r="D79" s="33"/>
      <c r="E79" s="224" t="str">
        <f>E9</f>
        <v>SO02 - Venkovní úpravy</v>
      </c>
      <c r="F79" s="254"/>
      <c r="G79" s="254"/>
      <c r="H79" s="254"/>
      <c r="I79" s="33"/>
      <c r="J79" s="33"/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" customHeight="1">
      <c r="A80" s="31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10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2" customHeight="1">
      <c r="A81" s="31"/>
      <c r="B81" s="32"/>
      <c r="C81" s="26" t="s">
        <v>21</v>
      </c>
      <c r="D81" s="33"/>
      <c r="E81" s="33"/>
      <c r="F81" s="24" t="str">
        <f>F12</f>
        <v>Česká Třebová</v>
      </c>
      <c r="G81" s="33"/>
      <c r="H81" s="33"/>
      <c r="I81" s="26" t="s">
        <v>23</v>
      </c>
      <c r="J81" s="56" t="str">
        <f>IF(J12="","",J12)</f>
        <v>10. 8. 2020</v>
      </c>
      <c r="K81" s="33"/>
      <c r="L81" s="10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6.9" customHeight="1">
      <c r="A82" s="31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10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40.799999999999997" customHeight="1">
      <c r="A83" s="31"/>
      <c r="B83" s="32"/>
      <c r="C83" s="26" t="s">
        <v>25</v>
      </c>
      <c r="D83" s="33"/>
      <c r="E83" s="33"/>
      <c r="F83" s="24" t="str">
        <f>E15</f>
        <v>Město Česká Třebová</v>
      </c>
      <c r="G83" s="33"/>
      <c r="H83" s="33"/>
      <c r="I83" s="26" t="s">
        <v>32</v>
      </c>
      <c r="J83" s="29" t="str">
        <f>E21</f>
        <v>Projekce Žižkov s.r.o. Ústí nad Orlicí</v>
      </c>
      <c r="K83" s="33"/>
      <c r="L83" s="10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5.6" customHeight="1">
      <c r="A84" s="31"/>
      <c r="B84" s="32"/>
      <c r="C84" s="26" t="s">
        <v>30</v>
      </c>
      <c r="D84" s="33"/>
      <c r="E84" s="33"/>
      <c r="F84" s="24" t="str">
        <f>IF(E18="","",E18)</f>
        <v>Vyplň údaj</v>
      </c>
      <c r="G84" s="33"/>
      <c r="H84" s="33"/>
      <c r="I84" s="26" t="s">
        <v>37</v>
      </c>
      <c r="J84" s="29" t="str">
        <f>E24</f>
        <v>ing. Vladimír Ent</v>
      </c>
      <c r="K84" s="33"/>
      <c r="L84" s="103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10.35" customHeight="1">
      <c r="A85" s="31"/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103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11" customFormat="1" ht="29.25" customHeight="1">
      <c r="A86" s="143"/>
      <c r="B86" s="144"/>
      <c r="C86" s="145" t="s">
        <v>121</v>
      </c>
      <c r="D86" s="146" t="s">
        <v>60</v>
      </c>
      <c r="E86" s="146" t="s">
        <v>56</v>
      </c>
      <c r="F86" s="146" t="s">
        <v>57</v>
      </c>
      <c r="G86" s="146" t="s">
        <v>122</v>
      </c>
      <c r="H86" s="146" t="s">
        <v>123</v>
      </c>
      <c r="I86" s="146" t="s">
        <v>124</v>
      </c>
      <c r="J86" s="147" t="s">
        <v>97</v>
      </c>
      <c r="K86" s="148" t="s">
        <v>125</v>
      </c>
      <c r="L86" s="149"/>
      <c r="M86" s="65" t="s">
        <v>19</v>
      </c>
      <c r="N86" s="66" t="s">
        <v>45</v>
      </c>
      <c r="O86" s="66" t="s">
        <v>126</v>
      </c>
      <c r="P86" s="66" t="s">
        <v>127</v>
      </c>
      <c r="Q86" s="66" t="s">
        <v>128</v>
      </c>
      <c r="R86" s="66" t="s">
        <v>129</v>
      </c>
      <c r="S86" s="66" t="s">
        <v>130</v>
      </c>
      <c r="T86" s="67" t="s">
        <v>131</v>
      </c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</row>
    <row r="87" spans="1:65" s="2" customFormat="1" ht="22.8" customHeight="1">
      <c r="A87" s="31"/>
      <c r="B87" s="32"/>
      <c r="C87" s="72" t="s">
        <v>132</v>
      </c>
      <c r="D87" s="33"/>
      <c r="E87" s="33"/>
      <c r="F87" s="33"/>
      <c r="G87" s="33"/>
      <c r="H87" s="33"/>
      <c r="I87" s="33"/>
      <c r="J87" s="150">
        <f>BK87</f>
        <v>0</v>
      </c>
      <c r="K87" s="33"/>
      <c r="L87" s="36"/>
      <c r="M87" s="68"/>
      <c r="N87" s="151"/>
      <c r="O87" s="69"/>
      <c r="P87" s="152">
        <f>P88+P130</f>
        <v>0</v>
      </c>
      <c r="Q87" s="69"/>
      <c r="R87" s="152">
        <f>R88+R130</f>
        <v>17.514534569999999</v>
      </c>
      <c r="S87" s="69"/>
      <c r="T87" s="153">
        <f>T88+T130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74</v>
      </c>
      <c r="AU87" s="14" t="s">
        <v>98</v>
      </c>
      <c r="BK87" s="154">
        <f>BK88+BK130</f>
        <v>0</v>
      </c>
    </row>
    <row r="88" spans="1:65" s="12" customFormat="1" ht="25.95" customHeight="1">
      <c r="B88" s="155"/>
      <c r="C88" s="156"/>
      <c r="D88" s="157" t="s">
        <v>74</v>
      </c>
      <c r="E88" s="158" t="s">
        <v>133</v>
      </c>
      <c r="F88" s="158" t="s">
        <v>134</v>
      </c>
      <c r="G88" s="156"/>
      <c r="H88" s="156"/>
      <c r="I88" s="159"/>
      <c r="J88" s="160">
        <f>BK88</f>
        <v>0</v>
      </c>
      <c r="K88" s="156"/>
      <c r="L88" s="161"/>
      <c r="M88" s="162"/>
      <c r="N88" s="163"/>
      <c r="O88" s="163"/>
      <c r="P88" s="164">
        <f>P89+P98+P113+P120+P127</f>
        <v>0</v>
      </c>
      <c r="Q88" s="163"/>
      <c r="R88" s="164">
        <f>R89+R98+R113+R120+R127</f>
        <v>17.514234569999999</v>
      </c>
      <c r="S88" s="163"/>
      <c r="T88" s="165">
        <f>T89+T98+T113+T120+T127</f>
        <v>0</v>
      </c>
      <c r="AR88" s="166" t="s">
        <v>83</v>
      </c>
      <c r="AT88" s="167" t="s">
        <v>74</v>
      </c>
      <c r="AU88" s="167" t="s">
        <v>75</v>
      </c>
      <c r="AY88" s="166" t="s">
        <v>135</v>
      </c>
      <c r="BK88" s="168">
        <f>BK89+BK98+BK113+BK120+BK127</f>
        <v>0</v>
      </c>
    </row>
    <row r="89" spans="1:65" s="12" customFormat="1" ht="22.8" customHeight="1">
      <c r="B89" s="155"/>
      <c r="C89" s="156"/>
      <c r="D89" s="157" t="s">
        <v>74</v>
      </c>
      <c r="E89" s="169" t="s">
        <v>83</v>
      </c>
      <c r="F89" s="169" t="s">
        <v>819</v>
      </c>
      <c r="G89" s="156"/>
      <c r="H89" s="156"/>
      <c r="I89" s="159"/>
      <c r="J89" s="170">
        <f>BK89</f>
        <v>0</v>
      </c>
      <c r="K89" s="156"/>
      <c r="L89" s="161"/>
      <c r="M89" s="162"/>
      <c r="N89" s="163"/>
      <c r="O89" s="163"/>
      <c r="P89" s="164">
        <f>SUM(P90:P97)</f>
        <v>0</v>
      </c>
      <c r="Q89" s="163"/>
      <c r="R89" s="164">
        <f>SUM(R90:R97)</f>
        <v>0</v>
      </c>
      <c r="S89" s="163"/>
      <c r="T89" s="165">
        <f>SUM(T90:T97)</f>
        <v>0</v>
      </c>
      <c r="AR89" s="166" t="s">
        <v>83</v>
      </c>
      <c r="AT89" s="167" t="s">
        <v>74</v>
      </c>
      <c r="AU89" s="167" t="s">
        <v>83</v>
      </c>
      <c r="AY89" s="166" t="s">
        <v>135</v>
      </c>
      <c r="BK89" s="168">
        <f>SUM(BK90:BK97)</f>
        <v>0</v>
      </c>
    </row>
    <row r="90" spans="1:65" s="2" customFormat="1" ht="22.2" customHeight="1">
      <c r="A90" s="31"/>
      <c r="B90" s="32"/>
      <c r="C90" s="171" t="s">
        <v>83</v>
      </c>
      <c r="D90" s="171" t="s">
        <v>138</v>
      </c>
      <c r="E90" s="172" t="s">
        <v>820</v>
      </c>
      <c r="F90" s="173" t="s">
        <v>821</v>
      </c>
      <c r="G90" s="174" t="s">
        <v>153</v>
      </c>
      <c r="H90" s="175">
        <v>29.06</v>
      </c>
      <c r="I90" s="176"/>
      <c r="J90" s="177">
        <f>ROUND(I90*H90,2)</f>
        <v>0</v>
      </c>
      <c r="K90" s="178"/>
      <c r="L90" s="36"/>
      <c r="M90" s="179" t="s">
        <v>19</v>
      </c>
      <c r="N90" s="180" t="s">
        <v>46</v>
      </c>
      <c r="O90" s="61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83" t="s">
        <v>142</v>
      </c>
      <c r="AT90" s="183" t="s">
        <v>138</v>
      </c>
      <c r="AU90" s="183" t="s">
        <v>85</v>
      </c>
      <c r="AY90" s="14" t="s">
        <v>135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4" t="s">
        <v>83</v>
      </c>
      <c r="BK90" s="184">
        <f>ROUND(I90*H90,2)</f>
        <v>0</v>
      </c>
      <c r="BL90" s="14" t="s">
        <v>142</v>
      </c>
      <c r="BM90" s="183" t="s">
        <v>822</v>
      </c>
    </row>
    <row r="91" spans="1:65" s="2" customFormat="1" ht="19.2">
      <c r="A91" s="31"/>
      <c r="B91" s="32"/>
      <c r="C91" s="33"/>
      <c r="D91" s="185" t="s">
        <v>144</v>
      </c>
      <c r="E91" s="33"/>
      <c r="F91" s="186" t="s">
        <v>823</v>
      </c>
      <c r="G91" s="33"/>
      <c r="H91" s="33"/>
      <c r="I91" s="187"/>
      <c r="J91" s="33"/>
      <c r="K91" s="33"/>
      <c r="L91" s="36"/>
      <c r="M91" s="188"/>
      <c r="N91" s="189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144</v>
      </c>
      <c r="AU91" s="14" t="s">
        <v>85</v>
      </c>
    </row>
    <row r="92" spans="1:65" s="2" customFormat="1" ht="34.799999999999997" customHeight="1">
      <c r="A92" s="31"/>
      <c r="B92" s="32"/>
      <c r="C92" s="171" t="s">
        <v>85</v>
      </c>
      <c r="D92" s="171" t="s">
        <v>138</v>
      </c>
      <c r="E92" s="172" t="s">
        <v>824</v>
      </c>
      <c r="F92" s="173" t="s">
        <v>825</v>
      </c>
      <c r="G92" s="174" t="s">
        <v>141</v>
      </c>
      <c r="H92" s="175">
        <v>3.4870000000000001</v>
      </c>
      <c r="I92" s="176"/>
      <c r="J92" s="177">
        <f>ROUND(I92*H92,2)</f>
        <v>0</v>
      </c>
      <c r="K92" s="178"/>
      <c r="L92" s="36"/>
      <c r="M92" s="179" t="s">
        <v>19</v>
      </c>
      <c r="N92" s="180" t="s">
        <v>46</v>
      </c>
      <c r="O92" s="61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83" t="s">
        <v>142</v>
      </c>
      <c r="AT92" s="183" t="s">
        <v>138</v>
      </c>
      <c r="AU92" s="183" t="s">
        <v>85</v>
      </c>
      <c r="AY92" s="14" t="s">
        <v>135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4" t="s">
        <v>83</v>
      </c>
      <c r="BK92" s="184">
        <f>ROUND(I92*H92,2)</f>
        <v>0</v>
      </c>
      <c r="BL92" s="14" t="s">
        <v>142</v>
      </c>
      <c r="BM92" s="183" t="s">
        <v>826</v>
      </c>
    </row>
    <row r="93" spans="1:65" s="2" customFormat="1" ht="19.2">
      <c r="A93" s="31"/>
      <c r="B93" s="32"/>
      <c r="C93" s="33"/>
      <c r="D93" s="185" t="s">
        <v>144</v>
      </c>
      <c r="E93" s="33"/>
      <c r="F93" s="186" t="s">
        <v>827</v>
      </c>
      <c r="G93" s="33"/>
      <c r="H93" s="33"/>
      <c r="I93" s="187"/>
      <c r="J93" s="33"/>
      <c r="K93" s="33"/>
      <c r="L93" s="36"/>
      <c r="M93" s="188"/>
      <c r="N93" s="189"/>
      <c r="O93" s="61"/>
      <c r="P93" s="61"/>
      <c r="Q93" s="61"/>
      <c r="R93" s="61"/>
      <c r="S93" s="61"/>
      <c r="T93" s="62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4" t="s">
        <v>144</v>
      </c>
      <c r="AU93" s="14" t="s">
        <v>85</v>
      </c>
    </row>
    <row r="94" spans="1:65" s="2" customFormat="1" ht="22.2" customHeight="1">
      <c r="A94" s="31"/>
      <c r="B94" s="32"/>
      <c r="C94" s="171" t="s">
        <v>136</v>
      </c>
      <c r="D94" s="171" t="s">
        <v>138</v>
      </c>
      <c r="E94" s="172" t="s">
        <v>828</v>
      </c>
      <c r="F94" s="173" t="s">
        <v>829</v>
      </c>
      <c r="G94" s="174" t="s">
        <v>141</v>
      </c>
      <c r="H94" s="175">
        <v>1.2</v>
      </c>
      <c r="I94" s="176"/>
      <c r="J94" s="177">
        <f>ROUND(I94*H94,2)</f>
        <v>0</v>
      </c>
      <c r="K94" s="178"/>
      <c r="L94" s="36"/>
      <c r="M94" s="179" t="s">
        <v>19</v>
      </c>
      <c r="N94" s="180" t="s">
        <v>46</v>
      </c>
      <c r="O94" s="61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83" t="s">
        <v>142</v>
      </c>
      <c r="AT94" s="183" t="s">
        <v>138</v>
      </c>
      <c r="AU94" s="183" t="s">
        <v>85</v>
      </c>
      <c r="AY94" s="14" t="s">
        <v>135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4" t="s">
        <v>83</v>
      </c>
      <c r="BK94" s="184">
        <f>ROUND(I94*H94,2)</f>
        <v>0</v>
      </c>
      <c r="BL94" s="14" t="s">
        <v>142</v>
      </c>
      <c r="BM94" s="183" t="s">
        <v>830</v>
      </c>
    </row>
    <row r="95" spans="1:65" s="2" customFormat="1" ht="28.8">
      <c r="A95" s="31"/>
      <c r="B95" s="32"/>
      <c r="C95" s="33"/>
      <c r="D95" s="185" t="s">
        <v>144</v>
      </c>
      <c r="E95" s="33"/>
      <c r="F95" s="186" t="s">
        <v>831</v>
      </c>
      <c r="G95" s="33"/>
      <c r="H95" s="33"/>
      <c r="I95" s="187"/>
      <c r="J95" s="33"/>
      <c r="K95" s="33"/>
      <c r="L95" s="36"/>
      <c r="M95" s="188"/>
      <c r="N95" s="189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144</v>
      </c>
      <c r="AU95" s="14" t="s">
        <v>85</v>
      </c>
    </row>
    <row r="96" spans="1:65" s="2" customFormat="1" ht="22.2" customHeight="1">
      <c r="A96" s="31"/>
      <c r="B96" s="32"/>
      <c r="C96" s="171" t="s">
        <v>142</v>
      </c>
      <c r="D96" s="171" t="s">
        <v>138</v>
      </c>
      <c r="E96" s="172" t="s">
        <v>832</v>
      </c>
      <c r="F96" s="173" t="s">
        <v>833</v>
      </c>
      <c r="G96" s="174" t="s">
        <v>141</v>
      </c>
      <c r="H96" s="175">
        <v>6.4370000000000003</v>
      </c>
      <c r="I96" s="176"/>
      <c r="J96" s="177">
        <f>ROUND(I96*H96,2)</f>
        <v>0</v>
      </c>
      <c r="K96" s="178"/>
      <c r="L96" s="36"/>
      <c r="M96" s="179" t="s">
        <v>19</v>
      </c>
      <c r="N96" s="180" t="s">
        <v>46</v>
      </c>
      <c r="O96" s="61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83" t="s">
        <v>142</v>
      </c>
      <c r="AT96" s="183" t="s">
        <v>138</v>
      </c>
      <c r="AU96" s="183" t="s">
        <v>85</v>
      </c>
      <c r="AY96" s="14" t="s">
        <v>135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4" t="s">
        <v>83</v>
      </c>
      <c r="BK96" s="184">
        <f>ROUND(I96*H96,2)</f>
        <v>0</v>
      </c>
      <c r="BL96" s="14" t="s">
        <v>142</v>
      </c>
      <c r="BM96" s="183" t="s">
        <v>834</v>
      </c>
    </row>
    <row r="97" spans="1:65" s="2" customFormat="1" ht="19.2">
      <c r="A97" s="31"/>
      <c r="B97" s="32"/>
      <c r="C97" s="33"/>
      <c r="D97" s="185" t="s">
        <v>144</v>
      </c>
      <c r="E97" s="33"/>
      <c r="F97" s="186" t="s">
        <v>835</v>
      </c>
      <c r="G97" s="33"/>
      <c r="H97" s="33"/>
      <c r="I97" s="187"/>
      <c r="J97" s="33"/>
      <c r="K97" s="33"/>
      <c r="L97" s="36"/>
      <c r="M97" s="188"/>
      <c r="N97" s="189"/>
      <c r="O97" s="61"/>
      <c r="P97" s="61"/>
      <c r="Q97" s="61"/>
      <c r="R97" s="61"/>
      <c r="S97" s="61"/>
      <c r="T97" s="62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4" t="s">
        <v>144</v>
      </c>
      <c r="AU97" s="14" t="s">
        <v>85</v>
      </c>
    </row>
    <row r="98" spans="1:65" s="12" customFormat="1" ht="22.8" customHeight="1">
      <c r="B98" s="155"/>
      <c r="C98" s="156"/>
      <c r="D98" s="157" t="s">
        <v>74</v>
      </c>
      <c r="E98" s="169" t="s">
        <v>136</v>
      </c>
      <c r="F98" s="169" t="s">
        <v>137</v>
      </c>
      <c r="G98" s="156"/>
      <c r="H98" s="156"/>
      <c r="I98" s="159"/>
      <c r="J98" s="170">
        <f>BK98</f>
        <v>0</v>
      </c>
      <c r="K98" s="156"/>
      <c r="L98" s="161"/>
      <c r="M98" s="162"/>
      <c r="N98" s="163"/>
      <c r="O98" s="163"/>
      <c r="P98" s="164">
        <f>SUM(P99:P112)</f>
        <v>0</v>
      </c>
      <c r="Q98" s="163"/>
      <c r="R98" s="164">
        <f>SUM(R99:R112)</f>
        <v>2.1549799999999997</v>
      </c>
      <c r="S98" s="163"/>
      <c r="T98" s="165">
        <f>SUM(T99:T112)</f>
        <v>0</v>
      </c>
      <c r="AR98" s="166" t="s">
        <v>83</v>
      </c>
      <c r="AT98" s="167" t="s">
        <v>74</v>
      </c>
      <c r="AU98" s="167" t="s">
        <v>83</v>
      </c>
      <c r="AY98" s="166" t="s">
        <v>135</v>
      </c>
      <c r="BK98" s="168">
        <f>SUM(BK99:BK112)</f>
        <v>0</v>
      </c>
    </row>
    <row r="99" spans="1:65" s="2" customFormat="1" ht="22.2" customHeight="1">
      <c r="A99" s="31"/>
      <c r="B99" s="32"/>
      <c r="C99" s="171" t="s">
        <v>161</v>
      </c>
      <c r="D99" s="171" t="s">
        <v>138</v>
      </c>
      <c r="E99" s="172" t="s">
        <v>836</v>
      </c>
      <c r="F99" s="173" t="s">
        <v>837</v>
      </c>
      <c r="G99" s="174" t="s">
        <v>164</v>
      </c>
      <c r="H99" s="175">
        <v>12</v>
      </c>
      <c r="I99" s="176"/>
      <c r="J99" s="177">
        <f>ROUND(I99*H99,2)</f>
        <v>0</v>
      </c>
      <c r="K99" s="178"/>
      <c r="L99" s="36"/>
      <c r="M99" s="179" t="s">
        <v>19</v>
      </c>
      <c r="N99" s="180" t="s">
        <v>46</v>
      </c>
      <c r="O99" s="61"/>
      <c r="P99" s="181">
        <f>O99*H99</f>
        <v>0</v>
      </c>
      <c r="Q99" s="181">
        <v>0.17488999999999999</v>
      </c>
      <c r="R99" s="181">
        <f>Q99*H99</f>
        <v>2.0986799999999999</v>
      </c>
      <c r="S99" s="181">
        <v>0</v>
      </c>
      <c r="T99" s="182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83" t="s">
        <v>142</v>
      </c>
      <c r="AT99" s="183" t="s">
        <v>138</v>
      </c>
      <c r="AU99" s="183" t="s">
        <v>85</v>
      </c>
      <c r="AY99" s="14" t="s">
        <v>135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4" t="s">
        <v>83</v>
      </c>
      <c r="BK99" s="184">
        <f>ROUND(I99*H99,2)</f>
        <v>0</v>
      </c>
      <c r="BL99" s="14" t="s">
        <v>142</v>
      </c>
      <c r="BM99" s="183" t="s">
        <v>838</v>
      </c>
    </row>
    <row r="100" spans="1:65" s="2" customFormat="1" ht="28.8">
      <c r="A100" s="31"/>
      <c r="B100" s="32"/>
      <c r="C100" s="33"/>
      <c r="D100" s="185" t="s">
        <v>144</v>
      </c>
      <c r="E100" s="33"/>
      <c r="F100" s="186" t="s">
        <v>839</v>
      </c>
      <c r="G100" s="33"/>
      <c r="H100" s="33"/>
      <c r="I100" s="187"/>
      <c r="J100" s="33"/>
      <c r="K100" s="33"/>
      <c r="L100" s="36"/>
      <c r="M100" s="188"/>
      <c r="N100" s="189"/>
      <c r="O100" s="61"/>
      <c r="P100" s="61"/>
      <c r="Q100" s="61"/>
      <c r="R100" s="61"/>
      <c r="S100" s="61"/>
      <c r="T100" s="62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4" t="s">
        <v>144</v>
      </c>
      <c r="AU100" s="14" t="s">
        <v>85</v>
      </c>
    </row>
    <row r="101" spans="1:65" s="2" customFormat="1" ht="22.2" customHeight="1">
      <c r="A101" s="31"/>
      <c r="B101" s="32"/>
      <c r="C101" s="190" t="s">
        <v>167</v>
      </c>
      <c r="D101" s="190" t="s">
        <v>347</v>
      </c>
      <c r="E101" s="191" t="s">
        <v>840</v>
      </c>
      <c r="F101" s="192" t="s">
        <v>841</v>
      </c>
      <c r="G101" s="193" t="s">
        <v>164</v>
      </c>
      <c r="H101" s="194">
        <v>12</v>
      </c>
      <c r="I101" s="195"/>
      <c r="J101" s="196">
        <f>ROUND(I101*H101,2)</f>
        <v>0</v>
      </c>
      <c r="K101" s="197"/>
      <c r="L101" s="198"/>
      <c r="M101" s="199" t="s">
        <v>19</v>
      </c>
      <c r="N101" s="200" t="s">
        <v>46</v>
      </c>
      <c r="O101" s="61"/>
      <c r="P101" s="181">
        <f>O101*H101</f>
        <v>0</v>
      </c>
      <c r="Q101" s="181">
        <v>2.3999999999999998E-3</v>
      </c>
      <c r="R101" s="181">
        <f>Q101*H101</f>
        <v>2.8799999999999999E-2</v>
      </c>
      <c r="S101" s="181">
        <v>0</v>
      </c>
      <c r="T101" s="182">
        <f>S101*H101</f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83" t="s">
        <v>178</v>
      </c>
      <c r="AT101" s="183" t="s">
        <v>347</v>
      </c>
      <c r="AU101" s="183" t="s">
        <v>85</v>
      </c>
      <c r="AY101" s="14" t="s">
        <v>135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4" t="s">
        <v>83</v>
      </c>
      <c r="BK101" s="184">
        <f>ROUND(I101*H101,2)</f>
        <v>0</v>
      </c>
      <c r="BL101" s="14" t="s">
        <v>142</v>
      </c>
      <c r="BM101" s="183" t="s">
        <v>842</v>
      </c>
    </row>
    <row r="102" spans="1:65" s="2" customFormat="1" ht="10.199999999999999">
      <c r="A102" s="31"/>
      <c r="B102" s="32"/>
      <c r="C102" s="33"/>
      <c r="D102" s="185" t="s">
        <v>144</v>
      </c>
      <c r="E102" s="33"/>
      <c r="F102" s="186" t="s">
        <v>841</v>
      </c>
      <c r="G102" s="33"/>
      <c r="H102" s="33"/>
      <c r="I102" s="187"/>
      <c r="J102" s="33"/>
      <c r="K102" s="33"/>
      <c r="L102" s="36"/>
      <c r="M102" s="188"/>
      <c r="N102" s="189"/>
      <c r="O102" s="61"/>
      <c r="P102" s="61"/>
      <c r="Q102" s="61"/>
      <c r="R102" s="61"/>
      <c r="S102" s="61"/>
      <c r="T102" s="62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4" t="s">
        <v>144</v>
      </c>
      <c r="AU102" s="14" t="s">
        <v>85</v>
      </c>
    </row>
    <row r="103" spans="1:65" s="2" customFormat="1" ht="34.799999999999997" customHeight="1">
      <c r="A103" s="31"/>
      <c r="B103" s="32"/>
      <c r="C103" s="190" t="s">
        <v>173</v>
      </c>
      <c r="D103" s="190" t="s">
        <v>347</v>
      </c>
      <c r="E103" s="191" t="s">
        <v>843</v>
      </c>
      <c r="F103" s="192" t="s">
        <v>844</v>
      </c>
      <c r="G103" s="193" t="s">
        <v>164</v>
      </c>
      <c r="H103" s="194">
        <v>3</v>
      </c>
      <c r="I103" s="195"/>
      <c r="J103" s="196">
        <f>ROUND(I103*H103,2)</f>
        <v>0</v>
      </c>
      <c r="K103" s="197"/>
      <c r="L103" s="198"/>
      <c r="M103" s="199" t="s">
        <v>19</v>
      </c>
      <c r="N103" s="200" t="s">
        <v>46</v>
      </c>
      <c r="O103" s="61"/>
      <c r="P103" s="181">
        <f>O103*H103</f>
        <v>0</v>
      </c>
      <c r="Q103" s="181">
        <v>2E-3</v>
      </c>
      <c r="R103" s="181">
        <f>Q103*H103</f>
        <v>6.0000000000000001E-3</v>
      </c>
      <c r="S103" s="181">
        <v>0</v>
      </c>
      <c r="T103" s="182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83" t="s">
        <v>178</v>
      </c>
      <c r="AT103" s="183" t="s">
        <v>347</v>
      </c>
      <c r="AU103" s="183" t="s">
        <v>85</v>
      </c>
      <c r="AY103" s="14" t="s">
        <v>135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4" t="s">
        <v>83</v>
      </c>
      <c r="BK103" s="184">
        <f>ROUND(I103*H103,2)</f>
        <v>0</v>
      </c>
      <c r="BL103" s="14" t="s">
        <v>142</v>
      </c>
      <c r="BM103" s="183" t="s">
        <v>845</v>
      </c>
    </row>
    <row r="104" spans="1:65" s="2" customFormat="1" ht="19.2">
      <c r="A104" s="31"/>
      <c r="B104" s="32"/>
      <c r="C104" s="33"/>
      <c r="D104" s="185" t="s">
        <v>144</v>
      </c>
      <c r="E104" s="33"/>
      <c r="F104" s="186" t="s">
        <v>844</v>
      </c>
      <c r="G104" s="33"/>
      <c r="H104" s="33"/>
      <c r="I104" s="187"/>
      <c r="J104" s="33"/>
      <c r="K104" s="33"/>
      <c r="L104" s="36"/>
      <c r="M104" s="188"/>
      <c r="N104" s="189"/>
      <c r="O104" s="61"/>
      <c r="P104" s="61"/>
      <c r="Q104" s="61"/>
      <c r="R104" s="61"/>
      <c r="S104" s="61"/>
      <c r="T104" s="62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T104" s="14" t="s">
        <v>144</v>
      </c>
      <c r="AU104" s="14" t="s">
        <v>85</v>
      </c>
    </row>
    <row r="105" spans="1:65" s="2" customFormat="1" ht="22.2" customHeight="1">
      <c r="A105" s="31"/>
      <c r="B105" s="32"/>
      <c r="C105" s="171" t="s">
        <v>178</v>
      </c>
      <c r="D105" s="171" t="s">
        <v>138</v>
      </c>
      <c r="E105" s="172" t="s">
        <v>846</v>
      </c>
      <c r="F105" s="173" t="s">
        <v>847</v>
      </c>
      <c r="G105" s="174" t="s">
        <v>164</v>
      </c>
      <c r="H105" s="175">
        <v>1</v>
      </c>
      <c r="I105" s="176"/>
      <c r="J105" s="177">
        <f>ROUND(I105*H105,2)</f>
        <v>0</v>
      </c>
      <c r="K105" s="178"/>
      <c r="L105" s="36"/>
      <c r="M105" s="179" t="s">
        <v>19</v>
      </c>
      <c r="N105" s="180" t="s">
        <v>46</v>
      </c>
      <c r="O105" s="61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83" t="s">
        <v>142</v>
      </c>
      <c r="AT105" s="183" t="s">
        <v>138</v>
      </c>
      <c r="AU105" s="183" t="s">
        <v>85</v>
      </c>
      <c r="AY105" s="14" t="s">
        <v>135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4" t="s">
        <v>83</v>
      </c>
      <c r="BK105" s="184">
        <f>ROUND(I105*H105,2)</f>
        <v>0</v>
      </c>
      <c r="BL105" s="14" t="s">
        <v>142</v>
      </c>
      <c r="BM105" s="183" t="s">
        <v>848</v>
      </c>
    </row>
    <row r="106" spans="1:65" s="2" customFormat="1" ht="19.2">
      <c r="A106" s="31"/>
      <c r="B106" s="32"/>
      <c r="C106" s="33"/>
      <c r="D106" s="185" t="s">
        <v>144</v>
      </c>
      <c r="E106" s="33"/>
      <c r="F106" s="186" t="s">
        <v>849</v>
      </c>
      <c r="G106" s="33"/>
      <c r="H106" s="33"/>
      <c r="I106" s="187"/>
      <c r="J106" s="33"/>
      <c r="K106" s="33"/>
      <c r="L106" s="36"/>
      <c r="M106" s="188"/>
      <c r="N106" s="189"/>
      <c r="O106" s="61"/>
      <c r="P106" s="61"/>
      <c r="Q106" s="61"/>
      <c r="R106" s="61"/>
      <c r="S106" s="61"/>
      <c r="T106" s="62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4" t="s">
        <v>144</v>
      </c>
      <c r="AU106" s="14" t="s">
        <v>85</v>
      </c>
    </row>
    <row r="107" spans="1:65" s="2" customFormat="1" ht="22.2" customHeight="1">
      <c r="A107" s="31"/>
      <c r="B107" s="32"/>
      <c r="C107" s="190" t="s">
        <v>183</v>
      </c>
      <c r="D107" s="190" t="s">
        <v>347</v>
      </c>
      <c r="E107" s="191" t="s">
        <v>850</v>
      </c>
      <c r="F107" s="192" t="s">
        <v>851</v>
      </c>
      <c r="G107" s="193" t="s">
        <v>164</v>
      </c>
      <c r="H107" s="194">
        <v>1</v>
      </c>
      <c r="I107" s="195"/>
      <c r="J107" s="196">
        <f>ROUND(I107*H107,2)</f>
        <v>0</v>
      </c>
      <c r="K107" s="197"/>
      <c r="L107" s="198"/>
      <c r="M107" s="199" t="s">
        <v>19</v>
      </c>
      <c r="N107" s="200" t="s">
        <v>46</v>
      </c>
      <c r="O107" s="61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83" t="s">
        <v>178</v>
      </c>
      <c r="AT107" s="183" t="s">
        <v>347</v>
      </c>
      <c r="AU107" s="183" t="s">
        <v>85</v>
      </c>
      <c r="AY107" s="14" t="s">
        <v>135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4" t="s">
        <v>83</v>
      </c>
      <c r="BK107" s="184">
        <f>ROUND(I107*H107,2)</f>
        <v>0</v>
      </c>
      <c r="BL107" s="14" t="s">
        <v>142</v>
      </c>
      <c r="BM107" s="183" t="s">
        <v>852</v>
      </c>
    </row>
    <row r="108" spans="1:65" s="2" customFormat="1" ht="10.199999999999999">
      <c r="A108" s="31"/>
      <c r="B108" s="32"/>
      <c r="C108" s="33"/>
      <c r="D108" s="185" t="s">
        <v>144</v>
      </c>
      <c r="E108" s="33"/>
      <c r="F108" s="186" t="s">
        <v>851</v>
      </c>
      <c r="G108" s="33"/>
      <c r="H108" s="33"/>
      <c r="I108" s="187"/>
      <c r="J108" s="33"/>
      <c r="K108" s="33"/>
      <c r="L108" s="36"/>
      <c r="M108" s="188"/>
      <c r="N108" s="189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144</v>
      </c>
      <c r="AU108" s="14" t="s">
        <v>85</v>
      </c>
    </row>
    <row r="109" spans="1:65" s="2" customFormat="1" ht="22.2" customHeight="1">
      <c r="A109" s="31"/>
      <c r="B109" s="32"/>
      <c r="C109" s="171" t="s">
        <v>188</v>
      </c>
      <c r="D109" s="171" t="s">
        <v>138</v>
      </c>
      <c r="E109" s="172" t="s">
        <v>853</v>
      </c>
      <c r="F109" s="173" t="s">
        <v>854</v>
      </c>
      <c r="G109" s="174" t="s">
        <v>285</v>
      </c>
      <c r="H109" s="175">
        <v>21.5</v>
      </c>
      <c r="I109" s="176"/>
      <c r="J109" s="177">
        <f>ROUND(I109*H109,2)</f>
        <v>0</v>
      </c>
      <c r="K109" s="178"/>
      <c r="L109" s="36"/>
      <c r="M109" s="179" t="s">
        <v>19</v>
      </c>
      <c r="N109" s="180" t="s">
        <v>46</v>
      </c>
      <c r="O109" s="61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83" t="s">
        <v>142</v>
      </c>
      <c r="AT109" s="183" t="s">
        <v>138</v>
      </c>
      <c r="AU109" s="183" t="s">
        <v>85</v>
      </c>
      <c r="AY109" s="14" t="s">
        <v>135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4" t="s">
        <v>83</v>
      </c>
      <c r="BK109" s="184">
        <f>ROUND(I109*H109,2)</f>
        <v>0</v>
      </c>
      <c r="BL109" s="14" t="s">
        <v>142</v>
      </c>
      <c r="BM109" s="183" t="s">
        <v>855</v>
      </c>
    </row>
    <row r="110" spans="1:65" s="2" customFormat="1" ht="10.199999999999999">
      <c r="A110" s="31"/>
      <c r="B110" s="32"/>
      <c r="C110" s="33"/>
      <c r="D110" s="185" t="s">
        <v>144</v>
      </c>
      <c r="E110" s="33"/>
      <c r="F110" s="186" t="s">
        <v>856</v>
      </c>
      <c r="G110" s="33"/>
      <c r="H110" s="33"/>
      <c r="I110" s="187"/>
      <c r="J110" s="33"/>
      <c r="K110" s="33"/>
      <c r="L110" s="36"/>
      <c r="M110" s="188"/>
      <c r="N110" s="189"/>
      <c r="O110" s="61"/>
      <c r="P110" s="61"/>
      <c r="Q110" s="61"/>
      <c r="R110" s="61"/>
      <c r="S110" s="61"/>
      <c r="T110" s="62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4" t="s">
        <v>144</v>
      </c>
      <c r="AU110" s="14" t="s">
        <v>85</v>
      </c>
    </row>
    <row r="111" spans="1:65" s="2" customFormat="1" ht="22.2" customHeight="1">
      <c r="A111" s="31"/>
      <c r="B111" s="32"/>
      <c r="C111" s="190" t="s">
        <v>193</v>
      </c>
      <c r="D111" s="190" t="s">
        <v>347</v>
      </c>
      <c r="E111" s="191" t="s">
        <v>857</v>
      </c>
      <c r="F111" s="192" t="s">
        <v>858</v>
      </c>
      <c r="G111" s="193" t="s">
        <v>285</v>
      </c>
      <c r="H111" s="194">
        <v>21.5</v>
      </c>
      <c r="I111" s="195"/>
      <c r="J111" s="196">
        <f>ROUND(I111*H111,2)</f>
        <v>0</v>
      </c>
      <c r="K111" s="197"/>
      <c r="L111" s="198"/>
      <c r="M111" s="199" t="s">
        <v>19</v>
      </c>
      <c r="N111" s="200" t="s">
        <v>46</v>
      </c>
      <c r="O111" s="61"/>
      <c r="P111" s="181">
        <f>O111*H111</f>
        <v>0</v>
      </c>
      <c r="Q111" s="181">
        <v>1E-3</v>
      </c>
      <c r="R111" s="181">
        <f>Q111*H111</f>
        <v>2.1500000000000002E-2</v>
      </c>
      <c r="S111" s="181">
        <v>0</v>
      </c>
      <c r="T111" s="182">
        <f>S111*H111</f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83" t="s">
        <v>178</v>
      </c>
      <c r="AT111" s="183" t="s">
        <v>347</v>
      </c>
      <c r="AU111" s="183" t="s">
        <v>85</v>
      </c>
      <c r="AY111" s="14" t="s">
        <v>135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4" t="s">
        <v>83</v>
      </c>
      <c r="BK111" s="184">
        <f>ROUND(I111*H111,2)</f>
        <v>0</v>
      </c>
      <c r="BL111" s="14" t="s">
        <v>142</v>
      </c>
      <c r="BM111" s="183" t="s">
        <v>859</v>
      </c>
    </row>
    <row r="112" spans="1:65" s="2" customFormat="1" ht="19.2">
      <c r="A112" s="31"/>
      <c r="B112" s="32"/>
      <c r="C112" s="33"/>
      <c r="D112" s="185" t="s">
        <v>144</v>
      </c>
      <c r="E112" s="33"/>
      <c r="F112" s="186" t="s">
        <v>858</v>
      </c>
      <c r="G112" s="33"/>
      <c r="H112" s="33"/>
      <c r="I112" s="187"/>
      <c r="J112" s="33"/>
      <c r="K112" s="33"/>
      <c r="L112" s="36"/>
      <c r="M112" s="188"/>
      <c r="N112" s="189"/>
      <c r="O112" s="61"/>
      <c r="P112" s="61"/>
      <c r="Q112" s="61"/>
      <c r="R112" s="61"/>
      <c r="S112" s="61"/>
      <c r="T112" s="62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T112" s="14" t="s">
        <v>144</v>
      </c>
      <c r="AU112" s="14" t="s">
        <v>85</v>
      </c>
    </row>
    <row r="113" spans="1:65" s="12" customFormat="1" ht="22.8" customHeight="1">
      <c r="B113" s="155"/>
      <c r="C113" s="156"/>
      <c r="D113" s="157" t="s">
        <v>74</v>
      </c>
      <c r="E113" s="169" t="s">
        <v>161</v>
      </c>
      <c r="F113" s="169" t="s">
        <v>860</v>
      </c>
      <c r="G113" s="156"/>
      <c r="H113" s="156"/>
      <c r="I113" s="159"/>
      <c r="J113" s="170">
        <f>BK113</f>
        <v>0</v>
      </c>
      <c r="K113" s="156"/>
      <c r="L113" s="161"/>
      <c r="M113" s="162"/>
      <c r="N113" s="163"/>
      <c r="O113" s="163"/>
      <c r="P113" s="164">
        <f>SUM(P114:P119)</f>
        <v>0</v>
      </c>
      <c r="Q113" s="163"/>
      <c r="R113" s="164">
        <f>SUM(R114:R119)</f>
        <v>4.2207352500000006</v>
      </c>
      <c r="S113" s="163"/>
      <c r="T113" s="165">
        <f>SUM(T114:T119)</f>
        <v>0</v>
      </c>
      <c r="AR113" s="166" t="s">
        <v>83</v>
      </c>
      <c r="AT113" s="167" t="s">
        <v>74</v>
      </c>
      <c r="AU113" s="167" t="s">
        <v>83</v>
      </c>
      <c r="AY113" s="166" t="s">
        <v>135</v>
      </c>
      <c r="BK113" s="168">
        <f>SUM(BK114:BK119)</f>
        <v>0</v>
      </c>
    </row>
    <row r="114" spans="1:65" s="2" customFormat="1" ht="13.8" customHeight="1">
      <c r="A114" s="31"/>
      <c r="B114" s="32"/>
      <c r="C114" s="171" t="s">
        <v>198</v>
      </c>
      <c r="D114" s="171" t="s">
        <v>138</v>
      </c>
      <c r="E114" s="172" t="s">
        <v>861</v>
      </c>
      <c r="F114" s="173" t="s">
        <v>862</v>
      </c>
      <c r="G114" s="174" t="s">
        <v>153</v>
      </c>
      <c r="H114" s="175">
        <v>19.373000000000001</v>
      </c>
      <c r="I114" s="176"/>
      <c r="J114" s="177">
        <f>ROUND(I114*H114,2)</f>
        <v>0</v>
      </c>
      <c r="K114" s="178"/>
      <c r="L114" s="36"/>
      <c r="M114" s="179" t="s">
        <v>19</v>
      </c>
      <c r="N114" s="180" t="s">
        <v>46</v>
      </c>
      <c r="O114" s="61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83" t="s">
        <v>142</v>
      </c>
      <c r="AT114" s="183" t="s">
        <v>138</v>
      </c>
      <c r="AU114" s="183" t="s">
        <v>85</v>
      </c>
      <c r="AY114" s="14" t="s">
        <v>135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4" t="s">
        <v>83</v>
      </c>
      <c r="BK114" s="184">
        <f>ROUND(I114*H114,2)</f>
        <v>0</v>
      </c>
      <c r="BL114" s="14" t="s">
        <v>142</v>
      </c>
      <c r="BM114" s="183" t="s">
        <v>863</v>
      </c>
    </row>
    <row r="115" spans="1:65" s="2" customFormat="1" ht="19.2">
      <c r="A115" s="31"/>
      <c r="B115" s="32"/>
      <c r="C115" s="33"/>
      <c r="D115" s="185" t="s">
        <v>144</v>
      </c>
      <c r="E115" s="33"/>
      <c r="F115" s="186" t="s">
        <v>864</v>
      </c>
      <c r="G115" s="33"/>
      <c r="H115" s="33"/>
      <c r="I115" s="187"/>
      <c r="J115" s="33"/>
      <c r="K115" s="33"/>
      <c r="L115" s="36"/>
      <c r="M115" s="188"/>
      <c r="N115" s="189"/>
      <c r="O115" s="61"/>
      <c r="P115" s="61"/>
      <c r="Q115" s="61"/>
      <c r="R115" s="61"/>
      <c r="S115" s="61"/>
      <c r="T115" s="62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4" t="s">
        <v>144</v>
      </c>
      <c r="AU115" s="14" t="s">
        <v>85</v>
      </c>
    </row>
    <row r="116" spans="1:65" s="2" customFormat="1" ht="22.2" customHeight="1">
      <c r="A116" s="31"/>
      <c r="B116" s="32"/>
      <c r="C116" s="171" t="s">
        <v>203</v>
      </c>
      <c r="D116" s="171" t="s">
        <v>138</v>
      </c>
      <c r="E116" s="172" t="s">
        <v>865</v>
      </c>
      <c r="F116" s="173" t="s">
        <v>866</v>
      </c>
      <c r="G116" s="174" t="s">
        <v>153</v>
      </c>
      <c r="H116" s="175">
        <v>19.373000000000001</v>
      </c>
      <c r="I116" s="176"/>
      <c r="J116" s="177">
        <f>ROUND(I116*H116,2)</f>
        <v>0</v>
      </c>
      <c r="K116" s="178"/>
      <c r="L116" s="36"/>
      <c r="M116" s="179" t="s">
        <v>19</v>
      </c>
      <c r="N116" s="180" t="s">
        <v>46</v>
      </c>
      <c r="O116" s="61"/>
      <c r="P116" s="181">
        <f>O116*H116</f>
        <v>0</v>
      </c>
      <c r="Q116" s="181">
        <v>8.4250000000000005E-2</v>
      </c>
      <c r="R116" s="181">
        <f>Q116*H116</f>
        <v>1.6321752500000002</v>
      </c>
      <c r="S116" s="181">
        <v>0</v>
      </c>
      <c r="T116" s="182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83" t="s">
        <v>142</v>
      </c>
      <c r="AT116" s="183" t="s">
        <v>138</v>
      </c>
      <c r="AU116" s="183" t="s">
        <v>85</v>
      </c>
      <c r="AY116" s="14" t="s">
        <v>135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4" t="s">
        <v>83</v>
      </c>
      <c r="BK116" s="184">
        <f>ROUND(I116*H116,2)</f>
        <v>0</v>
      </c>
      <c r="BL116" s="14" t="s">
        <v>142</v>
      </c>
      <c r="BM116" s="183" t="s">
        <v>867</v>
      </c>
    </row>
    <row r="117" spans="1:65" s="2" customFormat="1" ht="48">
      <c r="A117" s="31"/>
      <c r="B117" s="32"/>
      <c r="C117" s="33"/>
      <c r="D117" s="185" t="s">
        <v>144</v>
      </c>
      <c r="E117" s="33"/>
      <c r="F117" s="186" t="s">
        <v>868</v>
      </c>
      <c r="G117" s="33"/>
      <c r="H117" s="33"/>
      <c r="I117" s="187"/>
      <c r="J117" s="33"/>
      <c r="K117" s="33"/>
      <c r="L117" s="36"/>
      <c r="M117" s="188"/>
      <c r="N117" s="189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144</v>
      </c>
      <c r="AU117" s="14" t="s">
        <v>85</v>
      </c>
    </row>
    <row r="118" spans="1:65" s="2" customFormat="1" ht="13.8" customHeight="1">
      <c r="A118" s="31"/>
      <c r="B118" s="32"/>
      <c r="C118" s="190" t="s">
        <v>208</v>
      </c>
      <c r="D118" s="190" t="s">
        <v>347</v>
      </c>
      <c r="E118" s="191" t="s">
        <v>869</v>
      </c>
      <c r="F118" s="192" t="s">
        <v>870</v>
      </c>
      <c r="G118" s="193" t="s">
        <v>153</v>
      </c>
      <c r="H118" s="194">
        <v>19.760000000000002</v>
      </c>
      <c r="I118" s="195"/>
      <c r="J118" s="196">
        <f>ROUND(I118*H118,2)</f>
        <v>0</v>
      </c>
      <c r="K118" s="197"/>
      <c r="L118" s="198"/>
      <c r="M118" s="199" t="s">
        <v>19</v>
      </c>
      <c r="N118" s="200" t="s">
        <v>46</v>
      </c>
      <c r="O118" s="61"/>
      <c r="P118" s="181">
        <f>O118*H118</f>
        <v>0</v>
      </c>
      <c r="Q118" s="181">
        <v>0.13100000000000001</v>
      </c>
      <c r="R118" s="181">
        <f>Q118*H118</f>
        <v>2.5885600000000002</v>
      </c>
      <c r="S118" s="181">
        <v>0</v>
      </c>
      <c r="T118" s="182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3" t="s">
        <v>178</v>
      </c>
      <c r="AT118" s="183" t="s">
        <v>347</v>
      </c>
      <c r="AU118" s="183" t="s">
        <v>85</v>
      </c>
      <c r="AY118" s="14" t="s">
        <v>135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4" t="s">
        <v>83</v>
      </c>
      <c r="BK118" s="184">
        <f>ROUND(I118*H118,2)</f>
        <v>0</v>
      </c>
      <c r="BL118" s="14" t="s">
        <v>142</v>
      </c>
      <c r="BM118" s="183" t="s">
        <v>871</v>
      </c>
    </row>
    <row r="119" spans="1:65" s="2" customFormat="1" ht="10.199999999999999">
      <c r="A119" s="31"/>
      <c r="B119" s="32"/>
      <c r="C119" s="33"/>
      <c r="D119" s="185" t="s">
        <v>144</v>
      </c>
      <c r="E119" s="33"/>
      <c r="F119" s="186" t="s">
        <v>870</v>
      </c>
      <c r="G119" s="33"/>
      <c r="H119" s="33"/>
      <c r="I119" s="187"/>
      <c r="J119" s="33"/>
      <c r="K119" s="33"/>
      <c r="L119" s="36"/>
      <c r="M119" s="188"/>
      <c r="N119" s="189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144</v>
      </c>
      <c r="AU119" s="14" t="s">
        <v>85</v>
      </c>
    </row>
    <row r="120" spans="1:65" s="12" customFormat="1" ht="22.8" customHeight="1">
      <c r="B120" s="155"/>
      <c r="C120" s="156"/>
      <c r="D120" s="157" t="s">
        <v>74</v>
      </c>
      <c r="E120" s="169" t="s">
        <v>183</v>
      </c>
      <c r="F120" s="169" t="s">
        <v>222</v>
      </c>
      <c r="G120" s="156"/>
      <c r="H120" s="156"/>
      <c r="I120" s="159"/>
      <c r="J120" s="170">
        <f>BK120</f>
        <v>0</v>
      </c>
      <c r="K120" s="156"/>
      <c r="L120" s="161"/>
      <c r="M120" s="162"/>
      <c r="N120" s="163"/>
      <c r="O120" s="163"/>
      <c r="P120" s="164">
        <f>SUM(P121:P126)</f>
        <v>0</v>
      </c>
      <c r="Q120" s="163"/>
      <c r="R120" s="164">
        <f>SUM(R121:R126)</f>
        <v>11.13851932</v>
      </c>
      <c r="S120" s="163"/>
      <c r="T120" s="165">
        <f>SUM(T121:T126)</f>
        <v>0</v>
      </c>
      <c r="AR120" s="166" t="s">
        <v>83</v>
      </c>
      <c r="AT120" s="167" t="s">
        <v>74</v>
      </c>
      <c r="AU120" s="167" t="s">
        <v>83</v>
      </c>
      <c r="AY120" s="166" t="s">
        <v>135</v>
      </c>
      <c r="BK120" s="168">
        <f>SUM(BK121:BK126)</f>
        <v>0</v>
      </c>
    </row>
    <row r="121" spans="1:65" s="2" customFormat="1" ht="22.2" customHeight="1">
      <c r="A121" s="31"/>
      <c r="B121" s="32"/>
      <c r="C121" s="171" t="s">
        <v>8</v>
      </c>
      <c r="D121" s="171" t="s">
        <v>138</v>
      </c>
      <c r="E121" s="172" t="s">
        <v>872</v>
      </c>
      <c r="F121" s="173" t="s">
        <v>873</v>
      </c>
      <c r="G121" s="174" t="s">
        <v>285</v>
      </c>
      <c r="H121" s="175">
        <v>10</v>
      </c>
      <c r="I121" s="176"/>
      <c r="J121" s="177">
        <f>ROUND(I121*H121,2)</f>
        <v>0</v>
      </c>
      <c r="K121" s="178"/>
      <c r="L121" s="36"/>
      <c r="M121" s="179" t="s">
        <v>19</v>
      </c>
      <c r="N121" s="180" t="s">
        <v>46</v>
      </c>
      <c r="O121" s="61"/>
      <c r="P121" s="181">
        <f>O121*H121</f>
        <v>0</v>
      </c>
      <c r="Q121" s="181">
        <v>0.56032000000000004</v>
      </c>
      <c r="R121" s="181">
        <f>Q121*H121</f>
        <v>5.6032000000000002</v>
      </c>
      <c r="S121" s="181">
        <v>0</v>
      </c>
      <c r="T121" s="182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3" t="s">
        <v>142</v>
      </c>
      <c r="AT121" s="183" t="s">
        <v>138</v>
      </c>
      <c r="AU121" s="183" t="s">
        <v>85</v>
      </c>
      <c r="AY121" s="14" t="s">
        <v>135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4" t="s">
        <v>83</v>
      </c>
      <c r="BK121" s="184">
        <f>ROUND(I121*H121,2)</f>
        <v>0</v>
      </c>
      <c r="BL121" s="14" t="s">
        <v>142</v>
      </c>
      <c r="BM121" s="183" t="s">
        <v>874</v>
      </c>
    </row>
    <row r="122" spans="1:65" s="2" customFormat="1" ht="19.2">
      <c r="A122" s="31"/>
      <c r="B122" s="32"/>
      <c r="C122" s="33"/>
      <c r="D122" s="185" t="s">
        <v>144</v>
      </c>
      <c r="E122" s="33"/>
      <c r="F122" s="186" t="s">
        <v>875</v>
      </c>
      <c r="G122" s="33"/>
      <c r="H122" s="33"/>
      <c r="I122" s="187"/>
      <c r="J122" s="33"/>
      <c r="K122" s="33"/>
      <c r="L122" s="36"/>
      <c r="M122" s="188"/>
      <c r="N122" s="189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144</v>
      </c>
      <c r="AU122" s="14" t="s">
        <v>85</v>
      </c>
    </row>
    <row r="123" spans="1:65" s="2" customFormat="1" ht="22.2" customHeight="1">
      <c r="A123" s="31"/>
      <c r="B123" s="32"/>
      <c r="C123" s="171" t="s">
        <v>217</v>
      </c>
      <c r="D123" s="171" t="s">
        <v>138</v>
      </c>
      <c r="E123" s="172" t="s">
        <v>876</v>
      </c>
      <c r="F123" s="173" t="s">
        <v>877</v>
      </c>
      <c r="G123" s="174" t="s">
        <v>285</v>
      </c>
      <c r="H123" s="175">
        <v>26.1</v>
      </c>
      <c r="I123" s="176"/>
      <c r="J123" s="177">
        <f>ROUND(I123*H123,2)</f>
        <v>0</v>
      </c>
      <c r="K123" s="178"/>
      <c r="L123" s="36"/>
      <c r="M123" s="179" t="s">
        <v>19</v>
      </c>
      <c r="N123" s="180" t="s">
        <v>46</v>
      </c>
      <c r="O123" s="61"/>
      <c r="P123" s="181">
        <f>O123*H123</f>
        <v>0</v>
      </c>
      <c r="Q123" s="181">
        <v>0.15540000000000001</v>
      </c>
      <c r="R123" s="181">
        <f>Q123*H123</f>
        <v>4.0559400000000005</v>
      </c>
      <c r="S123" s="181">
        <v>0</v>
      </c>
      <c r="T123" s="18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3" t="s">
        <v>142</v>
      </c>
      <c r="AT123" s="183" t="s">
        <v>138</v>
      </c>
      <c r="AU123" s="183" t="s">
        <v>85</v>
      </c>
      <c r="AY123" s="14" t="s">
        <v>135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4" t="s">
        <v>83</v>
      </c>
      <c r="BK123" s="184">
        <f>ROUND(I123*H123,2)</f>
        <v>0</v>
      </c>
      <c r="BL123" s="14" t="s">
        <v>142</v>
      </c>
      <c r="BM123" s="183" t="s">
        <v>878</v>
      </c>
    </row>
    <row r="124" spans="1:65" s="2" customFormat="1" ht="28.8">
      <c r="A124" s="31"/>
      <c r="B124" s="32"/>
      <c r="C124" s="33"/>
      <c r="D124" s="185" t="s">
        <v>144</v>
      </c>
      <c r="E124" s="33"/>
      <c r="F124" s="186" t="s">
        <v>879</v>
      </c>
      <c r="G124" s="33"/>
      <c r="H124" s="33"/>
      <c r="I124" s="187"/>
      <c r="J124" s="33"/>
      <c r="K124" s="33"/>
      <c r="L124" s="36"/>
      <c r="M124" s="188"/>
      <c r="N124" s="189"/>
      <c r="O124" s="61"/>
      <c r="P124" s="61"/>
      <c r="Q124" s="61"/>
      <c r="R124" s="61"/>
      <c r="S124" s="61"/>
      <c r="T124" s="62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144</v>
      </c>
      <c r="AU124" s="14" t="s">
        <v>85</v>
      </c>
    </row>
    <row r="125" spans="1:65" s="2" customFormat="1" ht="13.8" customHeight="1">
      <c r="A125" s="31"/>
      <c r="B125" s="32"/>
      <c r="C125" s="190" t="s">
        <v>223</v>
      </c>
      <c r="D125" s="190" t="s">
        <v>347</v>
      </c>
      <c r="E125" s="191" t="s">
        <v>880</v>
      </c>
      <c r="F125" s="192" t="s">
        <v>881</v>
      </c>
      <c r="G125" s="193" t="s">
        <v>285</v>
      </c>
      <c r="H125" s="194">
        <v>26.361000000000001</v>
      </c>
      <c r="I125" s="195"/>
      <c r="J125" s="196">
        <f>ROUND(I125*H125,2)</f>
        <v>0</v>
      </c>
      <c r="K125" s="197"/>
      <c r="L125" s="198"/>
      <c r="M125" s="199" t="s">
        <v>19</v>
      </c>
      <c r="N125" s="200" t="s">
        <v>46</v>
      </c>
      <c r="O125" s="61"/>
      <c r="P125" s="181">
        <f>O125*H125</f>
        <v>0</v>
      </c>
      <c r="Q125" s="181">
        <v>5.6120000000000003E-2</v>
      </c>
      <c r="R125" s="181">
        <f>Q125*H125</f>
        <v>1.4793793200000001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178</v>
      </c>
      <c r="AT125" s="183" t="s">
        <v>347</v>
      </c>
      <c r="AU125" s="183" t="s">
        <v>85</v>
      </c>
      <c r="AY125" s="14" t="s">
        <v>135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4" t="s">
        <v>83</v>
      </c>
      <c r="BK125" s="184">
        <f>ROUND(I125*H125,2)</f>
        <v>0</v>
      </c>
      <c r="BL125" s="14" t="s">
        <v>142</v>
      </c>
      <c r="BM125" s="183" t="s">
        <v>882</v>
      </c>
    </row>
    <row r="126" spans="1:65" s="2" customFormat="1" ht="10.199999999999999">
      <c r="A126" s="31"/>
      <c r="B126" s="32"/>
      <c r="C126" s="33"/>
      <c r="D126" s="185" t="s">
        <v>144</v>
      </c>
      <c r="E126" s="33"/>
      <c r="F126" s="186" t="s">
        <v>881</v>
      </c>
      <c r="G126" s="33"/>
      <c r="H126" s="33"/>
      <c r="I126" s="187"/>
      <c r="J126" s="33"/>
      <c r="K126" s="33"/>
      <c r="L126" s="36"/>
      <c r="M126" s="188"/>
      <c r="N126" s="189"/>
      <c r="O126" s="61"/>
      <c r="P126" s="61"/>
      <c r="Q126" s="61"/>
      <c r="R126" s="61"/>
      <c r="S126" s="61"/>
      <c r="T126" s="62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144</v>
      </c>
      <c r="AU126" s="14" t="s">
        <v>85</v>
      </c>
    </row>
    <row r="127" spans="1:65" s="12" customFormat="1" ht="22.8" customHeight="1">
      <c r="B127" s="155"/>
      <c r="C127" s="156"/>
      <c r="D127" s="157" t="s">
        <v>74</v>
      </c>
      <c r="E127" s="169" t="s">
        <v>330</v>
      </c>
      <c r="F127" s="169" t="s">
        <v>331</v>
      </c>
      <c r="G127" s="156"/>
      <c r="H127" s="156"/>
      <c r="I127" s="159"/>
      <c r="J127" s="170">
        <f>BK127</f>
        <v>0</v>
      </c>
      <c r="K127" s="156"/>
      <c r="L127" s="161"/>
      <c r="M127" s="162"/>
      <c r="N127" s="163"/>
      <c r="O127" s="163"/>
      <c r="P127" s="164">
        <f>SUM(P128:P129)</f>
        <v>0</v>
      </c>
      <c r="Q127" s="163"/>
      <c r="R127" s="164">
        <f>SUM(R128:R129)</f>
        <v>0</v>
      </c>
      <c r="S127" s="163"/>
      <c r="T127" s="165">
        <f>SUM(T128:T129)</f>
        <v>0</v>
      </c>
      <c r="AR127" s="166" t="s">
        <v>83</v>
      </c>
      <c r="AT127" s="167" t="s">
        <v>74</v>
      </c>
      <c r="AU127" s="167" t="s">
        <v>83</v>
      </c>
      <c r="AY127" s="166" t="s">
        <v>135</v>
      </c>
      <c r="BK127" s="168">
        <f>SUM(BK128:BK129)</f>
        <v>0</v>
      </c>
    </row>
    <row r="128" spans="1:65" s="2" customFormat="1" ht="22.2" customHeight="1">
      <c r="A128" s="31"/>
      <c r="B128" s="32"/>
      <c r="C128" s="171" t="s">
        <v>228</v>
      </c>
      <c r="D128" s="171" t="s">
        <v>138</v>
      </c>
      <c r="E128" s="172" t="s">
        <v>883</v>
      </c>
      <c r="F128" s="173" t="s">
        <v>884</v>
      </c>
      <c r="G128" s="174" t="s">
        <v>148</v>
      </c>
      <c r="H128" s="175">
        <v>17.513999999999999</v>
      </c>
      <c r="I128" s="176"/>
      <c r="J128" s="177">
        <f>ROUND(I128*H128,2)</f>
        <v>0</v>
      </c>
      <c r="K128" s="178"/>
      <c r="L128" s="36"/>
      <c r="M128" s="179" t="s">
        <v>19</v>
      </c>
      <c r="N128" s="180" t="s">
        <v>46</v>
      </c>
      <c r="O128" s="61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3" t="s">
        <v>142</v>
      </c>
      <c r="AT128" s="183" t="s">
        <v>138</v>
      </c>
      <c r="AU128" s="183" t="s">
        <v>85</v>
      </c>
      <c r="AY128" s="14" t="s">
        <v>135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4" t="s">
        <v>83</v>
      </c>
      <c r="BK128" s="184">
        <f>ROUND(I128*H128,2)</f>
        <v>0</v>
      </c>
      <c r="BL128" s="14" t="s">
        <v>142</v>
      </c>
      <c r="BM128" s="183" t="s">
        <v>885</v>
      </c>
    </row>
    <row r="129" spans="1:65" s="2" customFormat="1" ht="19.2">
      <c r="A129" s="31"/>
      <c r="B129" s="32"/>
      <c r="C129" s="33"/>
      <c r="D129" s="185" t="s">
        <v>144</v>
      </c>
      <c r="E129" s="33"/>
      <c r="F129" s="186" t="s">
        <v>886</v>
      </c>
      <c r="G129" s="33"/>
      <c r="H129" s="33"/>
      <c r="I129" s="187"/>
      <c r="J129" s="33"/>
      <c r="K129" s="33"/>
      <c r="L129" s="36"/>
      <c r="M129" s="188"/>
      <c r="N129" s="189"/>
      <c r="O129" s="61"/>
      <c r="P129" s="61"/>
      <c r="Q129" s="61"/>
      <c r="R129" s="61"/>
      <c r="S129" s="61"/>
      <c r="T129" s="62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144</v>
      </c>
      <c r="AU129" s="14" t="s">
        <v>85</v>
      </c>
    </row>
    <row r="130" spans="1:65" s="12" customFormat="1" ht="25.95" customHeight="1">
      <c r="B130" s="155"/>
      <c r="C130" s="156"/>
      <c r="D130" s="157" t="s">
        <v>74</v>
      </c>
      <c r="E130" s="158" t="s">
        <v>337</v>
      </c>
      <c r="F130" s="158" t="s">
        <v>338</v>
      </c>
      <c r="G130" s="156"/>
      <c r="H130" s="156"/>
      <c r="I130" s="159"/>
      <c r="J130" s="160">
        <f>BK130</f>
        <v>0</v>
      </c>
      <c r="K130" s="156"/>
      <c r="L130" s="161"/>
      <c r="M130" s="162"/>
      <c r="N130" s="163"/>
      <c r="O130" s="163"/>
      <c r="P130" s="164">
        <f>P131</f>
        <v>0</v>
      </c>
      <c r="Q130" s="163"/>
      <c r="R130" s="164">
        <f>R131</f>
        <v>2.9999999999999997E-4</v>
      </c>
      <c r="S130" s="163"/>
      <c r="T130" s="165">
        <f>T131</f>
        <v>0</v>
      </c>
      <c r="AR130" s="166" t="s">
        <v>85</v>
      </c>
      <c r="AT130" s="167" t="s">
        <v>74</v>
      </c>
      <c r="AU130" s="167" t="s">
        <v>75</v>
      </c>
      <c r="AY130" s="166" t="s">
        <v>135</v>
      </c>
      <c r="BK130" s="168">
        <f>BK131</f>
        <v>0</v>
      </c>
    </row>
    <row r="131" spans="1:65" s="12" customFormat="1" ht="22.8" customHeight="1">
      <c r="B131" s="155"/>
      <c r="C131" s="156"/>
      <c r="D131" s="157" t="s">
        <v>74</v>
      </c>
      <c r="E131" s="169" t="s">
        <v>562</v>
      </c>
      <c r="F131" s="169" t="s">
        <v>563</v>
      </c>
      <c r="G131" s="156"/>
      <c r="H131" s="156"/>
      <c r="I131" s="159"/>
      <c r="J131" s="170">
        <f>BK131</f>
        <v>0</v>
      </c>
      <c r="K131" s="156"/>
      <c r="L131" s="161"/>
      <c r="M131" s="162"/>
      <c r="N131" s="163"/>
      <c r="O131" s="163"/>
      <c r="P131" s="164">
        <f>SUM(P132:P139)</f>
        <v>0</v>
      </c>
      <c r="Q131" s="163"/>
      <c r="R131" s="164">
        <f>SUM(R132:R139)</f>
        <v>2.9999999999999997E-4</v>
      </c>
      <c r="S131" s="163"/>
      <c r="T131" s="165">
        <f>SUM(T132:T139)</f>
        <v>0</v>
      </c>
      <c r="AR131" s="166" t="s">
        <v>85</v>
      </c>
      <c r="AT131" s="167" t="s">
        <v>74</v>
      </c>
      <c r="AU131" s="167" t="s">
        <v>83</v>
      </c>
      <c r="AY131" s="166" t="s">
        <v>135</v>
      </c>
      <c r="BK131" s="168">
        <f>SUM(BK132:BK139)</f>
        <v>0</v>
      </c>
    </row>
    <row r="132" spans="1:65" s="2" customFormat="1" ht="13.8" customHeight="1">
      <c r="A132" s="31"/>
      <c r="B132" s="32"/>
      <c r="C132" s="171" t="s">
        <v>233</v>
      </c>
      <c r="D132" s="171" t="s">
        <v>138</v>
      </c>
      <c r="E132" s="172" t="s">
        <v>887</v>
      </c>
      <c r="F132" s="173" t="s">
        <v>888</v>
      </c>
      <c r="G132" s="174" t="s">
        <v>164</v>
      </c>
      <c r="H132" s="175">
        <v>1</v>
      </c>
      <c r="I132" s="176"/>
      <c r="J132" s="177">
        <f>ROUND(I132*H132,2)</f>
        <v>0</v>
      </c>
      <c r="K132" s="178"/>
      <c r="L132" s="36"/>
      <c r="M132" s="179" t="s">
        <v>19</v>
      </c>
      <c r="N132" s="180" t="s">
        <v>46</v>
      </c>
      <c r="O132" s="61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3" t="s">
        <v>217</v>
      </c>
      <c r="AT132" s="183" t="s">
        <v>138</v>
      </c>
      <c r="AU132" s="183" t="s">
        <v>85</v>
      </c>
      <c r="AY132" s="14" t="s">
        <v>135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4" t="s">
        <v>83</v>
      </c>
      <c r="BK132" s="184">
        <f>ROUND(I132*H132,2)</f>
        <v>0</v>
      </c>
      <c r="BL132" s="14" t="s">
        <v>217</v>
      </c>
      <c r="BM132" s="183" t="s">
        <v>889</v>
      </c>
    </row>
    <row r="133" spans="1:65" s="2" customFormat="1" ht="19.2">
      <c r="A133" s="31"/>
      <c r="B133" s="32"/>
      <c r="C133" s="33"/>
      <c r="D133" s="185" t="s">
        <v>144</v>
      </c>
      <c r="E133" s="33"/>
      <c r="F133" s="186" t="s">
        <v>890</v>
      </c>
      <c r="G133" s="33"/>
      <c r="H133" s="33"/>
      <c r="I133" s="187"/>
      <c r="J133" s="33"/>
      <c r="K133" s="33"/>
      <c r="L133" s="36"/>
      <c r="M133" s="188"/>
      <c r="N133" s="189"/>
      <c r="O133" s="61"/>
      <c r="P133" s="61"/>
      <c r="Q133" s="61"/>
      <c r="R133" s="61"/>
      <c r="S133" s="61"/>
      <c r="T133" s="62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144</v>
      </c>
      <c r="AU133" s="14" t="s">
        <v>85</v>
      </c>
    </row>
    <row r="134" spans="1:65" s="2" customFormat="1" ht="13.8" customHeight="1">
      <c r="A134" s="31"/>
      <c r="B134" s="32"/>
      <c r="C134" s="190" t="s">
        <v>238</v>
      </c>
      <c r="D134" s="190" t="s">
        <v>347</v>
      </c>
      <c r="E134" s="191" t="s">
        <v>511</v>
      </c>
      <c r="F134" s="192" t="s">
        <v>512</v>
      </c>
      <c r="G134" s="193" t="s">
        <v>164</v>
      </c>
      <c r="H134" s="194">
        <v>1</v>
      </c>
      <c r="I134" s="195"/>
      <c r="J134" s="196">
        <f>ROUND(I134*H134,2)</f>
        <v>0</v>
      </c>
      <c r="K134" s="197"/>
      <c r="L134" s="198"/>
      <c r="M134" s="199" t="s">
        <v>19</v>
      </c>
      <c r="N134" s="200" t="s">
        <v>46</v>
      </c>
      <c r="O134" s="61"/>
      <c r="P134" s="181">
        <f>O134*H134</f>
        <v>0</v>
      </c>
      <c r="Q134" s="181">
        <v>1.4999999999999999E-4</v>
      </c>
      <c r="R134" s="181">
        <f>Q134*H134</f>
        <v>1.4999999999999999E-4</v>
      </c>
      <c r="S134" s="181">
        <v>0</v>
      </c>
      <c r="T134" s="18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3" t="s">
        <v>300</v>
      </c>
      <c r="AT134" s="183" t="s">
        <v>347</v>
      </c>
      <c r="AU134" s="183" t="s">
        <v>85</v>
      </c>
      <c r="AY134" s="14" t="s">
        <v>135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4" t="s">
        <v>83</v>
      </c>
      <c r="BK134" s="184">
        <f>ROUND(I134*H134,2)</f>
        <v>0</v>
      </c>
      <c r="BL134" s="14" t="s">
        <v>217</v>
      </c>
      <c r="BM134" s="183" t="s">
        <v>891</v>
      </c>
    </row>
    <row r="135" spans="1:65" s="2" customFormat="1" ht="10.199999999999999">
      <c r="A135" s="31"/>
      <c r="B135" s="32"/>
      <c r="C135" s="33"/>
      <c r="D135" s="185" t="s">
        <v>144</v>
      </c>
      <c r="E135" s="33"/>
      <c r="F135" s="186" t="s">
        <v>514</v>
      </c>
      <c r="G135" s="33"/>
      <c r="H135" s="33"/>
      <c r="I135" s="187"/>
      <c r="J135" s="33"/>
      <c r="K135" s="33"/>
      <c r="L135" s="36"/>
      <c r="M135" s="188"/>
      <c r="N135" s="189"/>
      <c r="O135" s="61"/>
      <c r="P135" s="61"/>
      <c r="Q135" s="61"/>
      <c r="R135" s="61"/>
      <c r="S135" s="61"/>
      <c r="T135" s="62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144</v>
      </c>
      <c r="AU135" s="14" t="s">
        <v>85</v>
      </c>
    </row>
    <row r="136" spans="1:65" s="2" customFormat="1" ht="13.8" customHeight="1">
      <c r="A136" s="31"/>
      <c r="B136" s="32"/>
      <c r="C136" s="190" t="s">
        <v>7</v>
      </c>
      <c r="D136" s="190" t="s">
        <v>347</v>
      </c>
      <c r="E136" s="191" t="s">
        <v>516</v>
      </c>
      <c r="F136" s="192" t="s">
        <v>517</v>
      </c>
      <c r="G136" s="193" t="s">
        <v>164</v>
      </c>
      <c r="H136" s="194">
        <v>1</v>
      </c>
      <c r="I136" s="195"/>
      <c r="J136" s="196">
        <f>ROUND(I136*H136,2)</f>
        <v>0</v>
      </c>
      <c r="K136" s="197"/>
      <c r="L136" s="198"/>
      <c r="M136" s="199" t="s">
        <v>19</v>
      </c>
      <c r="N136" s="200" t="s">
        <v>46</v>
      </c>
      <c r="O136" s="61"/>
      <c r="P136" s="181">
        <f>O136*H136</f>
        <v>0</v>
      </c>
      <c r="Q136" s="181">
        <v>1.4999999999999999E-4</v>
      </c>
      <c r="R136" s="181">
        <f>Q136*H136</f>
        <v>1.4999999999999999E-4</v>
      </c>
      <c r="S136" s="181">
        <v>0</v>
      </c>
      <c r="T136" s="18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3" t="s">
        <v>300</v>
      </c>
      <c r="AT136" s="183" t="s">
        <v>347</v>
      </c>
      <c r="AU136" s="183" t="s">
        <v>85</v>
      </c>
      <c r="AY136" s="14" t="s">
        <v>135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4" t="s">
        <v>83</v>
      </c>
      <c r="BK136" s="184">
        <f>ROUND(I136*H136,2)</f>
        <v>0</v>
      </c>
      <c r="BL136" s="14" t="s">
        <v>217</v>
      </c>
      <c r="BM136" s="183" t="s">
        <v>892</v>
      </c>
    </row>
    <row r="137" spans="1:65" s="2" customFormat="1" ht="10.199999999999999">
      <c r="A137" s="31"/>
      <c r="B137" s="32"/>
      <c r="C137" s="33"/>
      <c r="D137" s="185" t="s">
        <v>144</v>
      </c>
      <c r="E137" s="33"/>
      <c r="F137" s="186" t="s">
        <v>517</v>
      </c>
      <c r="G137" s="33"/>
      <c r="H137" s="33"/>
      <c r="I137" s="187"/>
      <c r="J137" s="33"/>
      <c r="K137" s="33"/>
      <c r="L137" s="36"/>
      <c r="M137" s="188"/>
      <c r="N137" s="189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144</v>
      </c>
      <c r="AU137" s="14" t="s">
        <v>85</v>
      </c>
    </row>
    <row r="138" spans="1:65" s="2" customFormat="1" ht="22.2" customHeight="1">
      <c r="A138" s="31"/>
      <c r="B138" s="32"/>
      <c r="C138" s="171" t="s">
        <v>247</v>
      </c>
      <c r="D138" s="171" t="s">
        <v>138</v>
      </c>
      <c r="E138" s="172" t="s">
        <v>893</v>
      </c>
      <c r="F138" s="173" t="s">
        <v>894</v>
      </c>
      <c r="G138" s="174" t="s">
        <v>148</v>
      </c>
      <c r="H138" s="175">
        <v>0</v>
      </c>
      <c r="I138" s="176"/>
      <c r="J138" s="177">
        <f>ROUND(I138*H138,2)</f>
        <v>0</v>
      </c>
      <c r="K138" s="178"/>
      <c r="L138" s="36"/>
      <c r="M138" s="179" t="s">
        <v>19</v>
      </c>
      <c r="N138" s="180" t="s">
        <v>46</v>
      </c>
      <c r="O138" s="61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3" t="s">
        <v>217</v>
      </c>
      <c r="AT138" s="183" t="s">
        <v>138</v>
      </c>
      <c r="AU138" s="183" t="s">
        <v>85</v>
      </c>
      <c r="AY138" s="14" t="s">
        <v>135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4" t="s">
        <v>83</v>
      </c>
      <c r="BK138" s="184">
        <f>ROUND(I138*H138,2)</f>
        <v>0</v>
      </c>
      <c r="BL138" s="14" t="s">
        <v>217</v>
      </c>
      <c r="BM138" s="183" t="s">
        <v>895</v>
      </c>
    </row>
    <row r="139" spans="1:65" s="2" customFormat="1" ht="28.8">
      <c r="A139" s="31"/>
      <c r="B139" s="32"/>
      <c r="C139" s="33"/>
      <c r="D139" s="185" t="s">
        <v>144</v>
      </c>
      <c r="E139" s="33"/>
      <c r="F139" s="186" t="s">
        <v>896</v>
      </c>
      <c r="G139" s="33"/>
      <c r="H139" s="33"/>
      <c r="I139" s="187"/>
      <c r="J139" s="33"/>
      <c r="K139" s="33"/>
      <c r="L139" s="36"/>
      <c r="M139" s="201"/>
      <c r="N139" s="202"/>
      <c r="O139" s="203"/>
      <c r="P139" s="203"/>
      <c r="Q139" s="203"/>
      <c r="R139" s="203"/>
      <c r="S139" s="203"/>
      <c r="T139" s="204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144</v>
      </c>
      <c r="AU139" s="14" t="s">
        <v>85</v>
      </c>
    </row>
    <row r="140" spans="1:65" s="2" customFormat="1" ht="6.9" customHeight="1">
      <c r="A140" s="31"/>
      <c r="B140" s="44"/>
      <c r="C140" s="45"/>
      <c r="D140" s="45"/>
      <c r="E140" s="45"/>
      <c r="F140" s="45"/>
      <c r="G140" s="45"/>
      <c r="H140" s="45"/>
      <c r="I140" s="45"/>
      <c r="J140" s="45"/>
      <c r="K140" s="45"/>
      <c r="L140" s="36"/>
      <c r="M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</sheetData>
  <sheetProtection algorithmName="SHA-512" hashValue="GeU5supV+Oc6oJ++GXANWtE3t0mExweriQWpEbNWwKrD7RWUtpgv6UUCML1XWmYpWJf0Mcf8YzexbTkh1/zbmw==" saltValue="PnZ9+FVFXz9V/Y5YP2Nb35wXvO1qZeh+q0kEp1YOVGkG1IaY5H7h2yCkukcvHzoE5BUz5V1nQ76mWq+9Aa8DaQ==" spinCount="100000" sheet="1" objects="1" scenarios="1" formatColumns="0" formatRows="0" autoFilter="0"/>
  <autoFilter ref="C86:K139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topLeftCell="A25" workbookViewId="0"/>
  </sheetViews>
  <sheetFormatPr defaultRowHeight="12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0" width="21.5703125" style="1" customWidth="1"/>
    <col min="11" max="11" width="21.5703125" style="1" hidden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91</v>
      </c>
    </row>
    <row r="3" spans="1:46" s="1" customFormat="1" ht="6.9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85</v>
      </c>
    </row>
    <row r="4" spans="1:46" s="1" customFormat="1" ht="24.9" customHeight="1">
      <c r="B4" s="17"/>
      <c r="D4" s="100" t="s">
        <v>92</v>
      </c>
      <c r="L4" s="17"/>
      <c r="M4" s="101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4.4" customHeight="1">
      <c r="B7" s="17"/>
      <c r="E7" s="245" t="str">
        <f>'Rekapitulace stavby'!K6</f>
        <v>Provizorní MŠ Česká Třebová - Lhotka</v>
      </c>
      <c r="F7" s="246"/>
      <c r="G7" s="246"/>
      <c r="H7" s="246"/>
      <c r="L7" s="17"/>
    </row>
    <row r="8" spans="1:46" s="2" customFormat="1" ht="12" customHeight="1">
      <c r="A8" s="31"/>
      <c r="B8" s="36"/>
      <c r="C8" s="31"/>
      <c r="D8" s="102" t="s">
        <v>93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" customHeight="1">
      <c r="A9" s="31"/>
      <c r="B9" s="36"/>
      <c r="C9" s="31"/>
      <c r="D9" s="31"/>
      <c r="E9" s="247" t="s">
        <v>897</v>
      </c>
      <c r="F9" s="248"/>
      <c r="G9" s="248"/>
      <c r="H9" s="248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10. 8. 2020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19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30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49" t="str">
        <f>'Rekapitulace stavby'!E14</f>
        <v>Vyplň údaj</v>
      </c>
      <c r="F18" s="250"/>
      <c r="G18" s="250"/>
      <c r="H18" s="250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32</v>
      </c>
      <c r="E20" s="31"/>
      <c r="F20" s="31"/>
      <c r="G20" s="31"/>
      <c r="H20" s="31"/>
      <c r="I20" s="102" t="s">
        <v>26</v>
      </c>
      <c r="J20" s="104" t="s">
        <v>33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35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37</v>
      </c>
      <c r="E23" s="31"/>
      <c r="F23" s="31"/>
      <c r="G23" s="31"/>
      <c r="H23" s="31"/>
      <c r="I23" s="102" t="s">
        <v>26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">
        <v>38</v>
      </c>
      <c r="F24" s="31"/>
      <c r="G24" s="31"/>
      <c r="H24" s="31"/>
      <c r="I24" s="102" t="s">
        <v>29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39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" customHeight="1">
      <c r="A27" s="106"/>
      <c r="B27" s="107"/>
      <c r="C27" s="106"/>
      <c r="D27" s="106"/>
      <c r="E27" s="251" t="s">
        <v>19</v>
      </c>
      <c r="F27" s="251"/>
      <c r="G27" s="251"/>
      <c r="H27" s="251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41</v>
      </c>
      <c r="E30" s="31"/>
      <c r="F30" s="31"/>
      <c r="G30" s="31"/>
      <c r="H30" s="31"/>
      <c r="I30" s="31"/>
      <c r="J30" s="111">
        <f>ROUND(J81,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2" t="s">
        <v>43</v>
      </c>
      <c r="G32" s="31"/>
      <c r="H32" s="31"/>
      <c r="I32" s="112" t="s">
        <v>42</v>
      </c>
      <c r="J32" s="112" t="s">
        <v>44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3" t="s">
        <v>45</v>
      </c>
      <c r="E33" s="102" t="s">
        <v>46</v>
      </c>
      <c r="F33" s="114">
        <f>ROUND((SUM(BE81:BE85)),  2)</f>
        <v>0</v>
      </c>
      <c r="G33" s="31"/>
      <c r="H33" s="31"/>
      <c r="I33" s="115">
        <v>0.21</v>
      </c>
      <c r="J33" s="114">
        <f>ROUND(((SUM(BE81:BE85))*I33),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2" t="s">
        <v>47</v>
      </c>
      <c r="F34" s="114">
        <f>ROUND((SUM(BF81:BF85)),  2)</f>
        <v>0</v>
      </c>
      <c r="G34" s="31"/>
      <c r="H34" s="31"/>
      <c r="I34" s="115">
        <v>0.15</v>
      </c>
      <c r="J34" s="114">
        <f>ROUND(((SUM(BF81:BF85))*I34),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2" t="s">
        <v>48</v>
      </c>
      <c r="F35" s="114">
        <f>ROUND((SUM(BG81:BG85)),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2" t="s">
        <v>49</v>
      </c>
      <c r="F36" s="114">
        <f>ROUND((SUM(BH81:BH85)),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2" t="s">
        <v>50</v>
      </c>
      <c r="F37" s="114">
        <f>ROUND((SUM(BI81:BI85)),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51</v>
      </c>
      <c r="E39" s="118"/>
      <c r="F39" s="118"/>
      <c r="G39" s="119" t="s">
        <v>52</v>
      </c>
      <c r="H39" s="120" t="s">
        <v>53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" hidden="1" customHeight="1">
      <c r="A45" s="31"/>
      <c r="B45" s="32"/>
      <c r="C45" s="20" t="s">
        <v>95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4.4" hidden="1" customHeight="1">
      <c r="A48" s="31"/>
      <c r="B48" s="32"/>
      <c r="C48" s="33"/>
      <c r="D48" s="33"/>
      <c r="E48" s="252" t="str">
        <f>E7</f>
        <v>Provizorní MŠ Česká Třebová - Lhotka</v>
      </c>
      <c r="F48" s="253"/>
      <c r="G48" s="253"/>
      <c r="H48" s="253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93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4.4" hidden="1" customHeight="1">
      <c r="A50" s="31"/>
      <c r="B50" s="32"/>
      <c r="C50" s="33"/>
      <c r="D50" s="33"/>
      <c r="E50" s="224" t="str">
        <f>E9</f>
        <v>SO20 - Vedlejší náklady</v>
      </c>
      <c r="F50" s="254"/>
      <c r="G50" s="254"/>
      <c r="H50" s="254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>Česká Třebová</v>
      </c>
      <c r="G52" s="33"/>
      <c r="H52" s="33"/>
      <c r="I52" s="26" t="s">
        <v>23</v>
      </c>
      <c r="J52" s="56" t="str">
        <f>IF(J12="","",J12)</f>
        <v>10. 8. 2020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40.799999999999997" hidden="1" customHeight="1">
      <c r="A54" s="31"/>
      <c r="B54" s="32"/>
      <c r="C54" s="26" t="s">
        <v>25</v>
      </c>
      <c r="D54" s="33"/>
      <c r="E54" s="33"/>
      <c r="F54" s="24" t="str">
        <f>E15</f>
        <v>Město Česká Třebová</v>
      </c>
      <c r="G54" s="33"/>
      <c r="H54" s="33"/>
      <c r="I54" s="26" t="s">
        <v>32</v>
      </c>
      <c r="J54" s="29" t="str">
        <f>E21</f>
        <v>Projekce Žižkov s.r.o. Ústí nad Orlicí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6" hidden="1" customHeight="1">
      <c r="A55" s="31"/>
      <c r="B55" s="32"/>
      <c r="C55" s="26" t="s">
        <v>30</v>
      </c>
      <c r="D55" s="33"/>
      <c r="E55" s="33"/>
      <c r="F55" s="24" t="str">
        <f>IF(E18="","",E18)</f>
        <v>Vyplň údaj</v>
      </c>
      <c r="G55" s="33"/>
      <c r="H55" s="33"/>
      <c r="I55" s="26" t="s">
        <v>37</v>
      </c>
      <c r="J55" s="29" t="str">
        <f>E24</f>
        <v>ing. Vladimír Ent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96</v>
      </c>
      <c r="D57" s="128"/>
      <c r="E57" s="128"/>
      <c r="F57" s="128"/>
      <c r="G57" s="128"/>
      <c r="H57" s="128"/>
      <c r="I57" s="128"/>
      <c r="J57" s="129" t="s">
        <v>97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8" hidden="1" customHeight="1">
      <c r="A59" s="31"/>
      <c r="B59" s="32"/>
      <c r="C59" s="130" t="s">
        <v>73</v>
      </c>
      <c r="D59" s="33"/>
      <c r="E59" s="33"/>
      <c r="F59" s="33"/>
      <c r="G59" s="33"/>
      <c r="H59" s="33"/>
      <c r="I59" s="33"/>
      <c r="J59" s="74">
        <f>J81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98</v>
      </c>
    </row>
    <row r="60" spans="1:47" s="9" customFormat="1" ht="24.9" hidden="1" customHeight="1">
      <c r="B60" s="131"/>
      <c r="C60" s="132"/>
      <c r="D60" s="133" t="s">
        <v>898</v>
      </c>
      <c r="E60" s="134"/>
      <c r="F60" s="134"/>
      <c r="G60" s="134"/>
      <c r="H60" s="134"/>
      <c r="I60" s="134"/>
      <c r="J60" s="135">
        <f>J82</f>
        <v>0</v>
      </c>
      <c r="K60" s="132"/>
      <c r="L60" s="136"/>
    </row>
    <row r="61" spans="1:47" s="10" customFormat="1" ht="19.95" hidden="1" customHeight="1">
      <c r="B61" s="137"/>
      <c r="C61" s="138"/>
      <c r="D61" s="139" t="s">
        <v>899</v>
      </c>
      <c r="E61" s="140"/>
      <c r="F61" s="140"/>
      <c r="G61" s="140"/>
      <c r="H61" s="140"/>
      <c r="I61" s="140"/>
      <c r="J61" s="141">
        <f>J83</f>
        <v>0</v>
      </c>
      <c r="K61" s="138"/>
      <c r="L61" s="142"/>
    </row>
    <row r="62" spans="1:47" s="2" customFormat="1" ht="21.75" hidden="1" customHeight="1">
      <c r="A62" s="31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6.9" hidden="1" customHeight="1">
      <c r="A63" s="31"/>
      <c r="B63" s="44"/>
      <c r="C63" s="45"/>
      <c r="D63" s="45"/>
      <c r="E63" s="45"/>
      <c r="F63" s="45"/>
      <c r="G63" s="45"/>
      <c r="H63" s="45"/>
      <c r="I63" s="45"/>
      <c r="J63" s="45"/>
      <c r="K63" s="45"/>
      <c r="L63" s="10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ht="10.199999999999999" hidden="1"/>
    <row r="65" spans="1:31" ht="10.199999999999999" hidden="1"/>
    <row r="66" spans="1:31" ht="10.199999999999999" hidden="1"/>
    <row r="67" spans="1:31" s="2" customFormat="1" ht="6.9" customHeight="1">
      <c r="A67" s="31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31" s="2" customFormat="1" ht="24.9" customHeight="1">
      <c r="A68" s="31"/>
      <c r="B68" s="32"/>
      <c r="C68" s="20" t="s">
        <v>120</v>
      </c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" customHeight="1">
      <c r="A69" s="31"/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12" customHeight="1">
      <c r="A70" s="31"/>
      <c r="B70" s="32"/>
      <c r="C70" s="26" t="s">
        <v>16</v>
      </c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4.4" customHeight="1">
      <c r="A71" s="31"/>
      <c r="B71" s="32"/>
      <c r="C71" s="33"/>
      <c r="D71" s="33"/>
      <c r="E71" s="252" t="str">
        <f>E7</f>
        <v>Provizorní MŠ Česká Třebová - Lhotka</v>
      </c>
      <c r="F71" s="253"/>
      <c r="G71" s="253"/>
      <c r="H71" s="25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93</v>
      </c>
      <c r="D72" s="33"/>
      <c r="E72" s="33"/>
      <c r="F72" s="33"/>
      <c r="G72" s="33"/>
      <c r="H72" s="33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4.4" customHeight="1">
      <c r="A73" s="31"/>
      <c r="B73" s="32"/>
      <c r="C73" s="33"/>
      <c r="D73" s="33"/>
      <c r="E73" s="224" t="str">
        <f>E9</f>
        <v>SO20 - Vedlejší náklady</v>
      </c>
      <c r="F73" s="254"/>
      <c r="G73" s="254"/>
      <c r="H73" s="254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6.9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6" t="s">
        <v>21</v>
      </c>
      <c r="D75" s="33"/>
      <c r="E75" s="33"/>
      <c r="F75" s="24" t="str">
        <f>F12</f>
        <v>Česká Třebová</v>
      </c>
      <c r="G75" s="33"/>
      <c r="H75" s="33"/>
      <c r="I75" s="26" t="s">
        <v>23</v>
      </c>
      <c r="J75" s="56" t="str">
        <f>IF(J12="","",J12)</f>
        <v>10. 8. 2020</v>
      </c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40.799999999999997" customHeight="1">
      <c r="A77" s="31"/>
      <c r="B77" s="32"/>
      <c r="C77" s="26" t="s">
        <v>25</v>
      </c>
      <c r="D77" s="33"/>
      <c r="E77" s="33"/>
      <c r="F77" s="24" t="str">
        <f>E15</f>
        <v>Město Česká Třebová</v>
      </c>
      <c r="G77" s="33"/>
      <c r="H77" s="33"/>
      <c r="I77" s="26" t="s">
        <v>32</v>
      </c>
      <c r="J77" s="29" t="str">
        <f>E21</f>
        <v>Projekce Žižkov s.r.o. Ústí nad Orlicí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5.6" customHeight="1">
      <c r="A78" s="31"/>
      <c r="B78" s="32"/>
      <c r="C78" s="26" t="s">
        <v>30</v>
      </c>
      <c r="D78" s="33"/>
      <c r="E78" s="33"/>
      <c r="F78" s="24" t="str">
        <f>IF(E18="","",E18)</f>
        <v>Vyplň údaj</v>
      </c>
      <c r="G78" s="33"/>
      <c r="H78" s="33"/>
      <c r="I78" s="26" t="s">
        <v>37</v>
      </c>
      <c r="J78" s="29" t="str">
        <f>E24</f>
        <v>ing. Vladimír Ent</v>
      </c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0.35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11" customFormat="1" ht="29.25" customHeight="1">
      <c r="A80" s="143"/>
      <c r="B80" s="144"/>
      <c r="C80" s="145" t="s">
        <v>121</v>
      </c>
      <c r="D80" s="146" t="s">
        <v>60</v>
      </c>
      <c r="E80" s="146" t="s">
        <v>56</v>
      </c>
      <c r="F80" s="146" t="s">
        <v>57</v>
      </c>
      <c r="G80" s="146" t="s">
        <v>122</v>
      </c>
      <c r="H80" s="146" t="s">
        <v>123</v>
      </c>
      <c r="I80" s="146" t="s">
        <v>124</v>
      </c>
      <c r="J80" s="147" t="s">
        <v>97</v>
      </c>
      <c r="K80" s="148" t="s">
        <v>125</v>
      </c>
      <c r="L80" s="149"/>
      <c r="M80" s="65" t="s">
        <v>19</v>
      </c>
      <c r="N80" s="66" t="s">
        <v>45</v>
      </c>
      <c r="O80" s="66" t="s">
        <v>126</v>
      </c>
      <c r="P80" s="66" t="s">
        <v>127</v>
      </c>
      <c r="Q80" s="66" t="s">
        <v>128</v>
      </c>
      <c r="R80" s="66" t="s">
        <v>129</v>
      </c>
      <c r="S80" s="66" t="s">
        <v>130</v>
      </c>
      <c r="T80" s="67" t="s">
        <v>131</v>
      </c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</row>
    <row r="81" spans="1:65" s="2" customFormat="1" ht="22.8" customHeight="1">
      <c r="A81" s="31"/>
      <c r="B81" s="32"/>
      <c r="C81" s="72" t="s">
        <v>132</v>
      </c>
      <c r="D81" s="33"/>
      <c r="E81" s="33"/>
      <c r="F81" s="33"/>
      <c r="G81" s="33"/>
      <c r="H81" s="33"/>
      <c r="I81" s="33"/>
      <c r="J81" s="150">
        <f>BK81</f>
        <v>0</v>
      </c>
      <c r="K81" s="33"/>
      <c r="L81" s="36"/>
      <c r="M81" s="68"/>
      <c r="N81" s="151"/>
      <c r="O81" s="69"/>
      <c r="P81" s="152">
        <f>P82</f>
        <v>0</v>
      </c>
      <c r="Q81" s="69"/>
      <c r="R81" s="152">
        <f>R82</f>
        <v>0</v>
      </c>
      <c r="S81" s="69"/>
      <c r="T81" s="153">
        <f>T82</f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4" t="s">
        <v>74</v>
      </c>
      <c r="AU81" s="14" t="s">
        <v>98</v>
      </c>
      <c r="BK81" s="154">
        <f>BK82</f>
        <v>0</v>
      </c>
    </row>
    <row r="82" spans="1:65" s="12" customFormat="1" ht="25.95" customHeight="1">
      <c r="B82" s="155"/>
      <c r="C82" s="156"/>
      <c r="D82" s="157" t="s">
        <v>74</v>
      </c>
      <c r="E82" s="158" t="s">
        <v>900</v>
      </c>
      <c r="F82" s="158" t="s">
        <v>901</v>
      </c>
      <c r="G82" s="156"/>
      <c r="H82" s="156"/>
      <c r="I82" s="159"/>
      <c r="J82" s="160">
        <f>BK82</f>
        <v>0</v>
      </c>
      <c r="K82" s="156"/>
      <c r="L82" s="161"/>
      <c r="M82" s="162"/>
      <c r="N82" s="163"/>
      <c r="O82" s="163"/>
      <c r="P82" s="164">
        <f>P83</f>
        <v>0</v>
      </c>
      <c r="Q82" s="163"/>
      <c r="R82" s="164">
        <f>R83</f>
        <v>0</v>
      </c>
      <c r="S82" s="163"/>
      <c r="T82" s="165">
        <f>T83</f>
        <v>0</v>
      </c>
      <c r="AR82" s="166" t="s">
        <v>161</v>
      </c>
      <c r="AT82" s="167" t="s">
        <v>74</v>
      </c>
      <c r="AU82" s="167" t="s">
        <v>75</v>
      </c>
      <c r="AY82" s="166" t="s">
        <v>135</v>
      </c>
      <c r="BK82" s="168">
        <f>BK83</f>
        <v>0</v>
      </c>
    </row>
    <row r="83" spans="1:65" s="12" customFormat="1" ht="22.8" customHeight="1">
      <c r="B83" s="155"/>
      <c r="C83" s="156"/>
      <c r="D83" s="157" t="s">
        <v>74</v>
      </c>
      <c r="E83" s="169" t="s">
        <v>902</v>
      </c>
      <c r="F83" s="169" t="s">
        <v>903</v>
      </c>
      <c r="G83" s="156"/>
      <c r="H83" s="156"/>
      <c r="I83" s="159"/>
      <c r="J83" s="170">
        <f>BK83</f>
        <v>0</v>
      </c>
      <c r="K83" s="156"/>
      <c r="L83" s="161"/>
      <c r="M83" s="162"/>
      <c r="N83" s="163"/>
      <c r="O83" s="163"/>
      <c r="P83" s="164">
        <f>SUM(P84:P85)</f>
        <v>0</v>
      </c>
      <c r="Q83" s="163"/>
      <c r="R83" s="164">
        <f>SUM(R84:R85)</f>
        <v>0</v>
      </c>
      <c r="S83" s="163"/>
      <c r="T83" s="165">
        <f>SUM(T84:T85)</f>
        <v>0</v>
      </c>
      <c r="AR83" s="166" t="s">
        <v>161</v>
      </c>
      <c r="AT83" s="167" t="s">
        <v>74</v>
      </c>
      <c r="AU83" s="167" t="s">
        <v>83</v>
      </c>
      <c r="AY83" s="166" t="s">
        <v>135</v>
      </c>
      <c r="BK83" s="168">
        <f>SUM(BK84:BK85)</f>
        <v>0</v>
      </c>
    </row>
    <row r="84" spans="1:65" s="2" customFormat="1" ht="22.2" customHeight="1">
      <c r="A84" s="31"/>
      <c r="B84" s="32"/>
      <c r="C84" s="171" t="s">
        <v>83</v>
      </c>
      <c r="D84" s="171" t="s">
        <v>138</v>
      </c>
      <c r="E84" s="172" t="s">
        <v>904</v>
      </c>
      <c r="F84" s="173" t="s">
        <v>905</v>
      </c>
      <c r="G84" s="174" t="s">
        <v>906</v>
      </c>
      <c r="H84" s="175">
        <v>1</v>
      </c>
      <c r="I84" s="176"/>
      <c r="J84" s="177">
        <f>ROUND(I84*H84,2)</f>
        <v>0</v>
      </c>
      <c r="K84" s="178"/>
      <c r="L84" s="36"/>
      <c r="M84" s="179" t="s">
        <v>19</v>
      </c>
      <c r="N84" s="180" t="s">
        <v>46</v>
      </c>
      <c r="O84" s="61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83" t="s">
        <v>907</v>
      </c>
      <c r="AT84" s="183" t="s">
        <v>138</v>
      </c>
      <c r="AU84" s="183" t="s">
        <v>85</v>
      </c>
      <c r="AY84" s="14" t="s">
        <v>135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4" t="s">
        <v>83</v>
      </c>
      <c r="BK84" s="184">
        <f>ROUND(I84*H84,2)</f>
        <v>0</v>
      </c>
      <c r="BL84" s="14" t="s">
        <v>907</v>
      </c>
      <c r="BM84" s="183" t="s">
        <v>908</v>
      </c>
    </row>
    <row r="85" spans="1:65" s="2" customFormat="1" ht="19.2">
      <c r="A85" s="31"/>
      <c r="B85" s="32"/>
      <c r="C85" s="33"/>
      <c r="D85" s="185" t="s">
        <v>144</v>
      </c>
      <c r="E85" s="33"/>
      <c r="F85" s="186" t="s">
        <v>905</v>
      </c>
      <c r="G85" s="33"/>
      <c r="H85" s="33"/>
      <c r="I85" s="187"/>
      <c r="J85" s="33"/>
      <c r="K85" s="33"/>
      <c r="L85" s="36"/>
      <c r="M85" s="201"/>
      <c r="N85" s="202"/>
      <c r="O85" s="203"/>
      <c r="P85" s="203"/>
      <c r="Q85" s="203"/>
      <c r="R85" s="203"/>
      <c r="S85" s="203"/>
      <c r="T85" s="204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144</v>
      </c>
      <c r="AU85" s="14" t="s">
        <v>85</v>
      </c>
    </row>
    <row r="86" spans="1:65" s="2" customFormat="1" ht="6.9" customHeight="1">
      <c r="A86" s="31"/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36"/>
      <c r="M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</sheetData>
  <sheetProtection algorithmName="SHA-512" hashValue="WYUGR3bcLR83zX18dhz2NCJgF0BBRPxvFTffVEFDcykykFZVIDcuQBiueSaRqBuGP25TMewKUJ7ayBS5UjBNrQ==" saltValue="YsRRKjNdGws0zweTgmDw1VJw/ubtQ4i6DUZbmEPDbDuZsii7GJ1Tj3vLcr+3RfAUI6JoqJmp2HL8YkhpxA6QyQ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SO01 - Stavební úpravy bu...</vt:lpstr>
      <vt:lpstr>SO02 - Venkovní úpravy</vt:lpstr>
      <vt:lpstr>SO20 - Vedlejší náklady</vt:lpstr>
      <vt:lpstr>'Rekapitulace stavby'!Názvy_tisku</vt:lpstr>
      <vt:lpstr>'SO01 - Stavební úpravy bu...'!Názvy_tisku</vt:lpstr>
      <vt:lpstr>'SO02 - Venkovní úpravy'!Názvy_tisku</vt:lpstr>
      <vt:lpstr>'SO20 - Vedlejší náklady'!Názvy_tisku</vt:lpstr>
      <vt:lpstr>'Rekapitulace stavby'!Oblast_tisku</vt:lpstr>
      <vt:lpstr>'SO01 - Stavební úpravy bu...'!Oblast_tisku</vt:lpstr>
      <vt:lpstr>'SO02 - Venkovní úpravy'!Oblast_tisku</vt:lpstr>
      <vt:lpstr>'SO20 - Vedlejší náklady'!Oblast_tisku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Vladimír Ent</dc:creator>
  <cp:lastModifiedBy>Ent</cp:lastModifiedBy>
  <dcterms:created xsi:type="dcterms:W3CDTF">2020-08-17T13:01:43Z</dcterms:created>
  <dcterms:modified xsi:type="dcterms:W3CDTF">2020-08-17T13:03:04Z</dcterms:modified>
</cp:coreProperties>
</file>